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Summary" sheetId="2" r:id="rId1"/>
    <sheet name="Details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2" l="1"/>
  <c r="B7" i="2"/>
  <c r="B21" i="2" s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3" i="2"/>
  <c r="E3" i="2"/>
  <c r="F3" i="2"/>
  <c r="G3" i="2"/>
  <c r="D3" i="2"/>
  <c r="Z24" i="1"/>
  <c r="AA24" i="1"/>
  <c r="AB24" i="1"/>
  <c r="Y24" i="1"/>
  <c r="C3" i="2"/>
  <c r="A3" i="2"/>
  <c r="AB3" i="1" l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AA2" i="1"/>
  <c r="AB2" i="1"/>
  <c r="Z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" i="1"/>
</calcChain>
</file>

<file path=xl/connections.xml><?xml version="1.0" encoding="utf-8"?>
<connections xmlns="http://schemas.openxmlformats.org/spreadsheetml/2006/main">
  <connection id="1" name="e1cf8782-a720-4ecc-8b5c-0e1cf8d7a830AviationData" type="4" refreshedVersion="0" background="1">
    <webPr xml="1" sourceData="1" url="C:\Users\DoyleWJ\Documents\Aviation CD\FAA Presentations\FAAST_Password_Protected\What_If\VFR_into_IMC\e1cf8782-a720-4ecc-8b5c-0e1cf8d7a830AviationData.xml" htmlTables="1" htmlFormat="all"/>
  </connection>
</connections>
</file>

<file path=xl/sharedStrings.xml><?xml version="1.0" encoding="utf-8"?>
<sst xmlns="http://schemas.openxmlformats.org/spreadsheetml/2006/main" count="401" uniqueCount="212">
  <si>
    <t>AccidentNumber</t>
  </si>
  <si>
    <t>EventDate</t>
  </si>
  <si>
    <t>Location</t>
  </si>
  <si>
    <t>Country</t>
  </si>
  <si>
    <t>AirportCode</t>
  </si>
  <si>
    <t>AirportName</t>
  </si>
  <si>
    <t>InjurySeverity</t>
  </si>
  <si>
    <t>AircraftDamage</t>
  </si>
  <si>
    <t>RegistrationNumber</t>
  </si>
  <si>
    <t>Make</t>
  </si>
  <si>
    <t>Model</t>
  </si>
  <si>
    <t>PurposeOfFlight</t>
  </si>
  <si>
    <t>AirCarrier</t>
  </si>
  <si>
    <t>TotalFatalInjuries</t>
  </si>
  <si>
    <t>TotalSeriousInjuries</t>
  </si>
  <si>
    <t>TotalMinorInjuries</t>
  </si>
  <si>
    <t>TotalUninjured</t>
  </si>
  <si>
    <t>WeatherCondition</t>
  </si>
  <si>
    <t>BroadPhaseOfFlight</t>
  </si>
  <si>
    <t>ReportStatus</t>
  </si>
  <si>
    <t>PublicationDate</t>
  </si>
  <si>
    <t>WPR11FA078</t>
  </si>
  <si>
    <t>ERA10FA062</t>
  </si>
  <si>
    <t>ERA09LA527</t>
  </si>
  <si>
    <t>ERA09FA145</t>
  </si>
  <si>
    <t>ERA09LA128</t>
  </si>
  <si>
    <t>NYC08FA231</t>
  </si>
  <si>
    <t>SEA06FA036</t>
  </si>
  <si>
    <t>ATL06FA029</t>
  </si>
  <si>
    <t>NYC06LA010</t>
  </si>
  <si>
    <t>ATL05CA092</t>
  </si>
  <si>
    <t>NYC04FA157</t>
  </si>
  <si>
    <t>ATL04FA075</t>
  </si>
  <si>
    <t>ATL03FA137</t>
  </si>
  <si>
    <t>CHI03FA246</t>
  </si>
  <si>
    <t>ATL03FA075</t>
  </si>
  <si>
    <t>MIA01FA193</t>
  </si>
  <si>
    <t>FTW01FA095</t>
  </si>
  <si>
    <t>DEN01FA003</t>
  </si>
  <si>
    <t>MIA00FA229</t>
  </si>
  <si>
    <t>DEN00FA053</t>
  </si>
  <si>
    <t>NYC00FA068</t>
  </si>
  <si>
    <t>12/20/2010</t>
  </si>
  <si>
    <t>11/14/2009</t>
  </si>
  <si>
    <t>09/19/2009</t>
  </si>
  <si>
    <t>01/30/2009</t>
  </si>
  <si>
    <t>01/02/2009</t>
  </si>
  <si>
    <t>06/29/2008</t>
  </si>
  <si>
    <t>01/02/2006</t>
  </si>
  <si>
    <t>12/29/2005</t>
  </si>
  <si>
    <t>10/13/2005</t>
  </si>
  <si>
    <t>06/03/2005</t>
  </si>
  <si>
    <t>07/05/2004</t>
  </si>
  <si>
    <t>02/11/2004</t>
  </si>
  <si>
    <t>09/13/2003</t>
  </si>
  <si>
    <t>08/05/2003</t>
  </si>
  <si>
    <t>04/10/2003</t>
  </si>
  <si>
    <t>07/21/2001</t>
  </si>
  <si>
    <t>04/07/2001</t>
  </si>
  <si>
    <t>10/10/2000</t>
  </si>
  <si>
    <t>07/31/2000</t>
  </si>
  <si>
    <t>02/24/2000</t>
  </si>
  <si>
    <t>01/18/2000</t>
  </si>
  <si>
    <t>Perris, CA</t>
  </si>
  <si>
    <t>Dennisville, NJ</t>
  </si>
  <si>
    <t>Lowndesville, SC</t>
  </si>
  <si>
    <t>Huntington, WV</t>
  </si>
  <si>
    <t>Philadelphia, MS</t>
  </si>
  <si>
    <t>Jasper, AL</t>
  </si>
  <si>
    <t>Heber City, UT</t>
  </si>
  <si>
    <t>Sylva, NC</t>
  </si>
  <si>
    <t>Pineville, KY</t>
  </si>
  <si>
    <t>Crossville, TN</t>
  </si>
  <si>
    <t>Wilmot, NH</t>
  </si>
  <si>
    <t>Alma, GA</t>
  </si>
  <si>
    <t>Monticello, GA</t>
  </si>
  <si>
    <t>Clarkfield, MN</t>
  </si>
  <si>
    <t>Oxford, AL</t>
  </si>
  <si>
    <t>Black Mountain, NC</t>
  </si>
  <si>
    <t>Lurton, AR</t>
  </si>
  <si>
    <t>GRANTS, NM</t>
  </si>
  <si>
    <t>RALEIGH, NC</t>
  </si>
  <si>
    <t>EL PRADO, NM</t>
  </si>
  <si>
    <t>WILLARD, KY</t>
  </si>
  <si>
    <t>United States</t>
  </si>
  <si>
    <t>KCNO</t>
  </si>
  <si>
    <t>OBI</t>
  </si>
  <si>
    <t>HTS</t>
  </si>
  <si>
    <t>JFX</t>
  </si>
  <si>
    <t>24A</t>
  </si>
  <si>
    <t>KAMG</t>
  </si>
  <si>
    <t>RDU</t>
  </si>
  <si>
    <t>SKX</t>
  </si>
  <si>
    <t>Chino Airport</t>
  </si>
  <si>
    <t>Woodbine Municipal Airport</t>
  </si>
  <si>
    <t>Huntington Tri-State Airport</t>
  </si>
  <si>
    <t>Walker County Airport</t>
  </si>
  <si>
    <t>JACKSON COUNTY</t>
  </si>
  <si>
    <t>Bacon County Airport</t>
  </si>
  <si>
    <t>Raleigh-Durham Intl.</t>
  </si>
  <si>
    <t>TAOS MUNICIPAL</t>
  </si>
  <si>
    <t>Non-Fatal</t>
  </si>
  <si>
    <t>Substantial</t>
  </si>
  <si>
    <t>Destroyed</t>
  </si>
  <si>
    <t>N316KW</t>
  </si>
  <si>
    <t>N4499T</t>
  </si>
  <si>
    <t>N5845A</t>
  </si>
  <si>
    <t>N8047C</t>
  </si>
  <si>
    <t>N5013C</t>
  </si>
  <si>
    <t>N727BC</t>
  </si>
  <si>
    <t>N1254Z</t>
  </si>
  <si>
    <t>N799TM</t>
  </si>
  <si>
    <t>N8684S</t>
  </si>
  <si>
    <t>N1202V</t>
  </si>
  <si>
    <t>N6248V</t>
  </si>
  <si>
    <t>N6473J</t>
  </si>
  <si>
    <t>N2764W</t>
  </si>
  <si>
    <t>N4577T</t>
  </si>
  <si>
    <t>N3166D</t>
  </si>
  <si>
    <t>N396PM</t>
  </si>
  <si>
    <t>N1055D</t>
  </si>
  <si>
    <t>N182BG</t>
  </si>
  <si>
    <t>N201RH</t>
  </si>
  <si>
    <t>N2988Y</t>
  </si>
  <si>
    <t>N3448V</t>
  </si>
  <si>
    <t>AERO COMMANDER</t>
  </si>
  <si>
    <t>PIPER</t>
  </si>
  <si>
    <t>CESSNA</t>
  </si>
  <si>
    <t>AIR TRACTOR INC</t>
  </si>
  <si>
    <t>BEECH</t>
  </si>
  <si>
    <t>Beech</t>
  </si>
  <si>
    <t>Cirrus Design Corp.</t>
  </si>
  <si>
    <t>Cessna</t>
  </si>
  <si>
    <t>Lake</t>
  </si>
  <si>
    <t>Piper</t>
  </si>
  <si>
    <t>Mooney</t>
  </si>
  <si>
    <t>de Havilland</t>
  </si>
  <si>
    <t>680FL</t>
  </si>
  <si>
    <t>PA-28R-200</t>
  </si>
  <si>
    <t>172</t>
  </si>
  <si>
    <t>PA-34-200T</t>
  </si>
  <si>
    <t>AT-602</t>
  </si>
  <si>
    <t>95-B55</t>
  </si>
  <si>
    <t>35-A33</t>
  </si>
  <si>
    <t>SR22</t>
  </si>
  <si>
    <t>150F</t>
  </si>
  <si>
    <t>LA-4-200</t>
  </si>
  <si>
    <t>PA-28-180</t>
  </si>
  <si>
    <t>M-20C</t>
  </si>
  <si>
    <t>180</t>
  </si>
  <si>
    <t>PA-46-350P</t>
  </si>
  <si>
    <t>190</t>
  </si>
  <si>
    <t>R-182</t>
  </si>
  <si>
    <t>DHC-6-200</t>
  </si>
  <si>
    <t>182E</t>
  </si>
  <si>
    <t>195</t>
  </si>
  <si>
    <t>Personal</t>
  </si>
  <si>
    <t>Positioning</t>
  </si>
  <si>
    <t>Unknown</t>
  </si>
  <si>
    <t>1</t>
  </si>
  <si>
    <t>2</t>
  </si>
  <si>
    <t>6</t>
  </si>
  <si>
    <t>4</t>
  </si>
  <si>
    <t>3</t>
  </si>
  <si>
    <t>0</t>
  </si>
  <si>
    <t>IMC</t>
  </si>
  <si>
    <t>VMC</t>
  </si>
  <si>
    <t>MANEUVERING</t>
  </si>
  <si>
    <t>TAKEOFF</t>
  </si>
  <si>
    <t>CRUISE</t>
  </si>
  <si>
    <t>CLIMB</t>
  </si>
  <si>
    <t>DESCENT</t>
  </si>
  <si>
    <t>APPROACH</t>
  </si>
  <si>
    <t>Probable Cause</t>
  </si>
  <si>
    <t>11/22/2011</t>
  </si>
  <si>
    <t>10/17/2011</t>
  </si>
  <si>
    <t>07/22/2010</t>
  </si>
  <si>
    <t>10/06/2010</t>
  </si>
  <si>
    <t>10/21/2010</t>
  </si>
  <si>
    <t>06/11/2009</t>
  </si>
  <si>
    <t>11/29/2006</t>
  </si>
  <si>
    <t>04/25/2007</t>
  </si>
  <si>
    <t>08/29/2006</t>
  </si>
  <si>
    <t>06/28/2006</t>
  </si>
  <si>
    <t>10/27/2005</t>
  </si>
  <si>
    <t>06/08/2005</t>
  </si>
  <si>
    <t>03/30/2005</t>
  </si>
  <si>
    <t>06/02/2004</t>
  </si>
  <si>
    <t>07/29/2004</t>
  </si>
  <si>
    <t>01/02/2002</t>
  </si>
  <si>
    <t>11/14/2001</t>
  </si>
  <si>
    <t>11/01/2001</t>
  </si>
  <si>
    <t>05/21/2002</t>
  </si>
  <si>
    <t>12/04/2000</t>
  </si>
  <si>
    <t>11/29/2000</t>
  </si>
  <si>
    <t>CEN12FA083</t>
  </si>
  <si>
    <t>Crystal Lake, IL</t>
  </si>
  <si>
    <t>SR20</t>
  </si>
  <si>
    <t>11/26/2011</t>
  </si>
  <si>
    <t>N223CD</t>
  </si>
  <si>
    <t>05/15/2012</t>
  </si>
  <si>
    <t>Year</t>
  </si>
  <si>
    <t>State</t>
  </si>
  <si>
    <t>Fatal Injuries</t>
  </si>
  <si>
    <t>Serious Injuries</t>
  </si>
  <si>
    <t>Minor Injuries</t>
  </si>
  <si>
    <t>No Injuries</t>
  </si>
  <si>
    <t>Fatal</t>
  </si>
  <si>
    <t>U.S.</t>
  </si>
  <si>
    <t>Continued VFR into IMC Accidents from 01/01/2000 to 07/31/2013</t>
  </si>
  <si>
    <t>Accident Trend by Year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</si>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</sst>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0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0" fillId="0" borderId="0" xfId="0" quotePrefix="1" applyNumberFormat="1"/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string"/>
                      <xsd:attribute name="Longitude" form="unqualified" type="xsd:string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integer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aseline="0">
                <a:latin typeface="Times New Roman" pitchFamily="18" charset="0"/>
              </a:rPr>
              <a:t>Accident Trends for Continued VFR Flight into IMC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Summary!$B$6</c:f>
              <c:strCache>
                <c:ptCount val="1"/>
                <c:pt idx="0">
                  <c:v>Fatal</c:v>
                </c:pt>
              </c:strCache>
            </c:strRef>
          </c:tx>
          <c:marker>
            <c:symbol val="none"/>
          </c:marker>
          <c:cat>
            <c:numRef>
              <c:f>Summary!$A$7:$A$20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Summary!$B$7:$B$20</c:f>
              <c:numCache>
                <c:formatCode>General</c:formatCode>
                <c:ptCount val="1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Summary!$C$6</c:f>
              <c:strCache>
                <c:ptCount val="1"/>
                <c:pt idx="0">
                  <c:v>Fatal Injuries</c:v>
                </c:pt>
              </c:strCache>
            </c:strRef>
          </c:tx>
          <c:marker>
            <c:symbol val="none"/>
          </c:marker>
          <c:cat>
            <c:numRef>
              <c:f>Summary!$A$7:$A$20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Summary!$C$7:$C$20</c:f>
              <c:numCache>
                <c:formatCode>General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11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98656"/>
        <c:axId val="41400960"/>
      </c:lineChart>
      <c:catAx>
        <c:axId val="4139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1400960"/>
        <c:crosses val="autoZero"/>
        <c:auto val="1"/>
        <c:lblAlgn val="ctr"/>
        <c:lblOffset val="100"/>
        <c:noMultiLvlLbl val="0"/>
      </c:catAx>
      <c:valAx>
        <c:axId val="41400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sz="1200" baseline="0">
                    <a:latin typeface="Times New Roman" pitchFamily="18" charset="0"/>
                  </a:rPr>
                  <a:t>Fatalities Frequency</a:t>
                </a:r>
              </a:p>
            </c:rich>
          </c:tx>
          <c:layout>
            <c:manualLayout>
              <c:xMode val="edge"/>
              <c:yMode val="edge"/>
              <c:x val="6.3180817048218985E-2"/>
              <c:y val="0.23082608353450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13986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aseline="0">
                <a:latin typeface="Times New Roman" pitchFamily="18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333374</xdr:colOff>
      <xdr:row>4</xdr:row>
      <xdr:rowOff>100012</xdr:rowOff>
    </xdr:from>
    <xdr:to>
      <xdr:col>12</xdr:col>
      <xdr:colOff>552450</xdr:colOff>
      <xdr:row>22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U22" tableType="xml" totalsRowShown="0" connectionId="1">
  <autoFilter ref="A1:U22"/>
  <tableColumns count="21">
    <tableColumn id="3" uniqueName="AccidentNumber" name="AccidentNumber">
      <xmlColumnPr mapId="1" xpath="/ns1:DATA/ns1:ROWS/ns1:ROW/@AccidentNumber" xmlDataType="string"/>
    </tableColumn>
    <tableColumn id="4" uniqueName="EventDate" name="EventDate">
      <xmlColumnPr mapId="1" xpath="/ns1:DATA/ns1:ROWS/ns1:ROW/@EventDate" xmlDataType="string"/>
    </tableColumn>
    <tableColumn id="5" uniqueName="Location" name="Location">
      <xmlColumnPr mapId="1" xpath="/ns1:DATA/ns1:ROWS/ns1:ROW/@Location" xmlDataType="string"/>
    </tableColumn>
    <tableColumn id="6" uniqueName="Country" name="Country">
      <xmlColumnPr mapId="1" xpath="/ns1:DATA/ns1:ROWS/ns1:ROW/@Country" xmlDataType="string"/>
    </tableColumn>
    <tableColumn id="9" uniqueName="AirportCode" name="AirportCode">
      <xmlColumnPr mapId="1" xpath="/ns1:DATA/ns1:ROWS/ns1:ROW/@AirportCode" xmlDataType="string"/>
    </tableColumn>
    <tableColumn id="10" uniqueName="AirportName" name="AirportName">
      <xmlColumnPr mapId="1" xpath="/ns1:DATA/ns1:ROWS/ns1:ROW/@AirportName" xmlDataType="string"/>
    </tableColumn>
    <tableColumn id="11" uniqueName="InjurySeverity" name="InjurySeverity">
      <xmlColumnPr mapId="1" xpath="/ns1:DATA/ns1:ROWS/ns1:ROW/@InjurySeverity" xmlDataType="string"/>
    </tableColumn>
    <tableColumn id="12" uniqueName="AircraftDamage" name="AircraftDamage">
      <xmlColumnPr mapId="1" xpath="/ns1:DATA/ns1:ROWS/ns1:ROW/@AircraftDamage" xmlDataType="string"/>
    </tableColumn>
    <tableColumn id="14" uniqueName="RegistrationNumber" name="RegistrationNumber">
      <xmlColumnPr mapId="1" xpath="/ns1:DATA/ns1:ROWS/ns1:ROW/@RegistrationNumber" xmlDataType="string"/>
    </tableColumn>
    <tableColumn id="15" uniqueName="Make" name="Make">
      <xmlColumnPr mapId="1" xpath="/ns1:DATA/ns1:ROWS/ns1:ROW/@Make" xmlDataType="string"/>
    </tableColumn>
    <tableColumn id="16" uniqueName="Model" name="Model">
      <xmlColumnPr mapId="1" xpath="/ns1:DATA/ns1:ROWS/ns1:ROW/@Model" xmlDataType="string"/>
    </tableColumn>
    <tableColumn id="22" uniqueName="PurposeOfFlight" name="PurposeOfFlight">
      <xmlColumnPr mapId="1" xpath="/ns1:DATA/ns1:ROWS/ns1:ROW/@PurposeOfFlight" xmlDataType="string"/>
    </tableColumn>
    <tableColumn id="23" uniqueName="AirCarrier" name="AirCarrier">
      <xmlColumnPr mapId="1" xpath="/ns1:DATA/ns1:ROWS/ns1:ROW/@AirCarrier" xmlDataType="string"/>
    </tableColumn>
    <tableColumn id="24" uniqueName="TotalFatalInjuries" name="TotalFatalInjuries">
      <xmlColumnPr mapId="1" xpath="/ns1:DATA/ns1:ROWS/ns1:ROW/@TotalFatalInjuries" xmlDataType="string"/>
    </tableColumn>
    <tableColumn id="25" uniqueName="TotalSeriousInjuries" name="TotalSeriousInjuries">
      <xmlColumnPr mapId="1" xpath="/ns1:DATA/ns1:ROWS/ns1:ROW/@TotalSeriousInjuries" xmlDataType="string"/>
    </tableColumn>
    <tableColumn id="26" uniqueName="TotalMinorInjuries" name="TotalMinorInjuries">
      <xmlColumnPr mapId="1" xpath="/ns1:DATA/ns1:ROWS/ns1:ROW/@TotalMinorInjuries" xmlDataType="string"/>
    </tableColumn>
    <tableColumn id="27" uniqueName="TotalUninjured" name="TotalUninjured">
      <xmlColumnPr mapId="1" xpath="/ns1:DATA/ns1:ROWS/ns1:ROW/@TotalUninjured" xmlDataType="string"/>
    </tableColumn>
    <tableColumn id="28" uniqueName="WeatherCondition" name="WeatherCondition">
      <xmlColumnPr mapId="1" xpath="/ns1:DATA/ns1:ROWS/ns1:ROW/@WeatherCondition" xmlDataType="string"/>
    </tableColumn>
    <tableColumn id="29" uniqueName="BroadPhaseOfFlight" name="BroadPhaseOfFlight">
      <xmlColumnPr mapId="1" xpath="/ns1:DATA/ns1:ROWS/ns1:ROW/@BroadPhaseOfFlight" xmlDataType="string"/>
    </tableColumn>
    <tableColumn id="30" uniqueName="ReportStatus" name="ReportStatus">
      <xmlColumnPr mapId="1" xpath="/ns1:DATA/ns1:ROWS/ns1:ROW/@ReportStatus" xmlDataType="string"/>
    </tableColumn>
    <tableColumn id="31" uniqueName="PublicationDate" name="PublicationDate">
      <xmlColumnPr mapId="1" xpath="/ns1:DATA/ns1:ROWS/ns1:ROW/@PublicationDat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sqref="A1:G1"/>
    </sheetView>
  </sheetViews>
  <sheetFormatPr defaultRowHeight="15" x14ac:dyDescent="0.25"/>
  <cols>
    <col min="2" max="2" width="9.140625" customWidth="1"/>
    <col min="3" max="3" width="10.5703125" customWidth="1"/>
    <col min="4" max="4" width="11" customWidth="1"/>
  </cols>
  <sheetData>
    <row r="1" spans="1:7" ht="15.75" x14ac:dyDescent="0.25">
      <c r="A1" s="14" t="s">
        <v>209</v>
      </c>
      <c r="B1" s="14"/>
      <c r="C1" s="14"/>
      <c r="D1" s="14"/>
      <c r="E1" s="14"/>
      <c r="F1" s="14"/>
      <c r="G1" s="14"/>
    </row>
    <row r="2" spans="1:7" ht="31.5" x14ac:dyDescent="0.25">
      <c r="A2" s="5" t="s">
        <v>208</v>
      </c>
      <c r="B2" s="5" t="s">
        <v>207</v>
      </c>
      <c r="C2" s="5" t="s">
        <v>101</v>
      </c>
      <c r="D2" s="8" t="s">
        <v>203</v>
      </c>
      <c r="E2" s="8" t="s">
        <v>204</v>
      </c>
      <c r="F2" s="8" t="s">
        <v>205</v>
      </c>
      <c r="G2" s="8" t="s">
        <v>206</v>
      </c>
    </row>
    <row r="3" spans="1:7" ht="16.5" thickBot="1" x14ac:dyDescent="0.3">
      <c r="A3" s="6">
        <f>COUNTA(Details!$G$2:$G$23)</f>
        <v>22</v>
      </c>
      <c r="B3" s="6">
        <f>COUNTIF(Details!$G$2:$G$23,B$2)</f>
        <v>21</v>
      </c>
      <c r="C3" s="6">
        <f>COUNTIF(Details!$G$2:$G$23,C$2)</f>
        <v>1</v>
      </c>
      <c r="D3" s="6">
        <f>Details!Y24</f>
        <v>39</v>
      </c>
      <c r="E3" s="6">
        <f>Details!Z24</f>
        <v>2</v>
      </c>
      <c r="F3" s="6">
        <f>Details!AA24</f>
        <v>2</v>
      </c>
      <c r="G3" s="6">
        <f>Details!AB24</f>
        <v>0</v>
      </c>
    </row>
    <row r="4" spans="1:7" ht="15.75" thickTop="1" x14ac:dyDescent="0.25"/>
    <row r="5" spans="1:7" x14ac:dyDescent="0.25">
      <c r="A5" s="15" t="s">
        <v>210</v>
      </c>
      <c r="B5" s="15"/>
      <c r="C5" s="15"/>
      <c r="D5" s="12"/>
      <c r="E5" s="12"/>
      <c r="F5" s="12"/>
      <c r="G5" s="12"/>
    </row>
    <row r="6" spans="1:7" ht="31.5" x14ac:dyDescent="0.25">
      <c r="A6" s="10" t="s">
        <v>201</v>
      </c>
      <c r="B6" s="5" t="s">
        <v>207</v>
      </c>
      <c r="C6" s="8" t="s">
        <v>203</v>
      </c>
      <c r="D6" s="9"/>
      <c r="E6" s="9"/>
      <c r="F6" s="9"/>
      <c r="G6" s="9"/>
    </row>
    <row r="7" spans="1:7" ht="15.75" x14ac:dyDescent="0.25">
      <c r="A7" s="11">
        <v>2000</v>
      </c>
      <c r="B7" s="13">
        <f>COUNTIFS(Details!$G$2:$G$23,B$6,Details!$W$2:$W$23,Summary!$A7)</f>
        <v>4</v>
      </c>
      <c r="C7" s="13">
        <v>4</v>
      </c>
    </row>
    <row r="8" spans="1:7" ht="15.75" x14ac:dyDescent="0.25">
      <c r="A8" s="11">
        <v>2001</v>
      </c>
      <c r="B8" s="13">
        <f>COUNTIFS(Details!$G$2:$G$23,B$6,Details!$W$2:$W$23,Summary!$A8)</f>
        <v>2</v>
      </c>
      <c r="C8" s="13">
        <v>3</v>
      </c>
    </row>
    <row r="9" spans="1:7" ht="15.75" x14ac:dyDescent="0.25">
      <c r="A9" s="11">
        <v>2002</v>
      </c>
      <c r="B9" s="13">
        <f>COUNTIFS(Details!$G$2:$G$23,B$6,Details!$W$2:$W$23,Summary!$A9)</f>
        <v>0</v>
      </c>
      <c r="C9" s="13">
        <v>0</v>
      </c>
    </row>
    <row r="10" spans="1:7" ht="15.75" x14ac:dyDescent="0.25">
      <c r="A10" s="11">
        <v>2003</v>
      </c>
      <c r="B10" s="13">
        <f>COUNTIFS(Details!$G$2:$G$23,B$6,Details!$W$2:$W$23,Summary!$A10)</f>
        <v>3</v>
      </c>
      <c r="C10" s="13">
        <v>4</v>
      </c>
    </row>
    <row r="11" spans="1:7" ht="15.75" x14ac:dyDescent="0.25">
      <c r="A11" s="11">
        <v>2004</v>
      </c>
      <c r="B11" s="13">
        <f>COUNTIFS(Details!$G$2:$G$23,B$6,Details!$W$2:$W$23,Summary!$A11)</f>
        <v>2</v>
      </c>
      <c r="C11" s="13">
        <v>4</v>
      </c>
    </row>
    <row r="12" spans="1:7" ht="15.75" x14ac:dyDescent="0.25">
      <c r="A12" s="11">
        <v>2005</v>
      </c>
      <c r="B12" s="13">
        <f>COUNTIFS(Details!$G$2:$G$23,B$6,Details!$W$2:$W$23,Summary!$A12)</f>
        <v>2</v>
      </c>
      <c r="C12" s="13">
        <v>3</v>
      </c>
    </row>
    <row r="13" spans="1:7" ht="15.75" x14ac:dyDescent="0.25">
      <c r="A13" s="11">
        <v>2006</v>
      </c>
      <c r="B13" s="13">
        <f>COUNTIFS(Details!$G$2:$G$23,B$6,Details!$W$2:$W$23,Summary!$A13)</f>
        <v>1</v>
      </c>
      <c r="C13" s="13">
        <v>1</v>
      </c>
    </row>
    <row r="14" spans="1:7" ht="15.75" x14ac:dyDescent="0.25">
      <c r="A14" s="11">
        <v>2007</v>
      </c>
      <c r="B14" s="13">
        <f>COUNTIFS(Details!$G$2:$G$23,B$6,Details!$W$2:$W$23,Summary!$A14)</f>
        <v>0</v>
      </c>
      <c r="C14" s="13">
        <v>0</v>
      </c>
    </row>
    <row r="15" spans="1:7" ht="15.75" x14ac:dyDescent="0.25">
      <c r="A15" s="11">
        <v>2008</v>
      </c>
      <c r="B15" s="13">
        <f>COUNTIFS(Details!$G$2:$G$23,B$6,Details!$W$2:$W$23,Summary!$A15)</f>
        <v>1</v>
      </c>
      <c r="C15" s="13">
        <v>4</v>
      </c>
    </row>
    <row r="16" spans="1:7" ht="15.75" x14ac:dyDescent="0.25">
      <c r="A16" s="11">
        <v>2009</v>
      </c>
      <c r="B16" s="13">
        <f>COUNTIFS(Details!$G$2:$G$23,B$6,Details!$W$2:$W$23,Summary!$A16)</f>
        <v>4</v>
      </c>
      <c r="C16" s="13">
        <v>11</v>
      </c>
    </row>
    <row r="17" spans="1:3" ht="15.75" x14ac:dyDescent="0.25">
      <c r="A17" s="11">
        <v>2010</v>
      </c>
      <c r="B17" s="13">
        <f>COUNTIFS(Details!$G$2:$G$23,B$6,Details!$W$2:$W$23,Summary!$A17)</f>
        <v>1</v>
      </c>
      <c r="C17" s="13">
        <v>1</v>
      </c>
    </row>
    <row r="18" spans="1:3" ht="15.75" x14ac:dyDescent="0.25">
      <c r="A18" s="11">
        <v>2011</v>
      </c>
      <c r="B18" s="13">
        <f>COUNTIFS(Details!$G$2:$G$23,B$6,Details!$W$2:$W$23,Summary!$A18)</f>
        <v>1</v>
      </c>
      <c r="C18" s="13">
        <v>4</v>
      </c>
    </row>
    <row r="19" spans="1:3" ht="15.75" x14ac:dyDescent="0.25">
      <c r="A19" s="11">
        <v>2012</v>
      </c>
      <c r="B19" s="13">
        <f>COUNTIFS(Details!$G$2:$G$23,B$6,Details!$W$2:$W$23,Summary!$A19)</f>
        <v>0</v>
      </c>
      <c r="C19" s="13">
        <v>0</v>
      </c>
    </row>
    <row r="20" spans="1:3" ht="15.75" x14ac:dyDescent="0.25">
      <c r="A20" s="11">
        <v>2013</v>
      </c>
      <c r="B20" s="13">
        <f>COUNTIFS(Details!$G$2:$G$23,B$6,Details!$W$2:$W$23,Summary!$A20)</f>
        <v>0</v>
      </c>
      <c r="C20" s="13">
        <v>0</v>
      </c>
    </row>
    <row r="21" spans="1:3" ht="16.5" thickBot="1" x14ac:dyDescent="0.3">
      <c r="A21" s="6" t="s">
        <v>211</v>
      </c>
      <c r="B21" s="6">
        <f>SUM(B7:B20)</f>
        <v>21</v>
      </c>
      <c r="C21" s="6">
        <f>SUM(C7:C20)</f>
        <v>39</v>
      </c>
    </row>
    <row r="22" spans="1:3" ht="15.75" thickTop="1" x14ac:dyDescent="0.25"/>
  </sheetData>
  <mergeCells count="2">
    <mergeCell ref="A1:G1"/>
    <mergeCell ref="A5:C5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opLeftCell="O1" workbookViewId="0">
      <selection activeCell="W1" sqref="W1:AB2"/>
    </sheetView>
  </sheetViews>
  <sheetFormatPr defaultRowHeight="15" x14ac:dyDescent="0.25"/>
  <cols>
    <col min="1" max="1" width="18.42578125" bestFit="1" customWidth="1"/>
    <col min="2" max="2" width="12.42578125" bestFit="1" customWidth="1"/>
    <col min="3" max="3" width="18.42578125" bestFit="1" customWidth="1"/>
    <col min="4" max="4" width="12.85546875" hidden="1" customWidth="1"/>
    <col min="5" max="5" width="14.140625" bestFit="1" customWidth="1"/>
    <col min="6" max="6" width="26.7109375" bestFit="1" customWidth="1"/>
    <col min="7" max="7" width="15.85546875" bestFit="1" customWidth="1"/>
    <col min="8" max="8" width="17.140625" hidden="1" customWidth="1"/>
    <col min="9" max="9" width="21.5703125" bestFit="1" customWidth="1"/>
    <col min="10" max="10" width="18.7109375" bestFit="1" customWidth="1"/>
    <col min="11" max="11" width="11" bestFit="1" customWidth="1"/>
    <col min="12" max="12" width="17.85546875" bestFit="1" customWidth="1"/>
    <col min="13" max="13" width="11.85546875" hidden="1" customWidth="1"/>
    <col min="14" max="14" width="18.85546875" bestFit="1" customWidth="1"/>
    <col min="15" max="15" width="21.28515625" bestFit="1" customWidth="1"/>
    <col min="16" max="16" width="20.140625" bestFit="1" customWidth="1"/>
    <col min="17" max="17" width="16.85546875" bestFit="1" customWidth="1"/>
    <col min="18" max="18" width="20.140625" bestFit="1" customWidth="1"/>
    <col min="19" max="19" width="21.140625" bestFit="1" customWidth="1"/>
    <col min="20" max="20" width="14.85546875" hidden="1" customWidth="1"/>
    <col min="21" max="21" width="17.5703125" hidden="1" customWidth="1"/>
  </cols>
  <sheetData>
    <row r="1" spans="1:28" ht="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W1" s="3" t="s">
        <v>201</v>
      </c>
      <c r="X1" s="3" t="s">
        <v>202</v>
      </c>
      <c r="Y1" s="4" t="s">
        <v>203</v>
      </c>
      <c r="Z1" s="4" t="s">
        <v>204</v>
      </c>
      <c r="AA1" s="4" t="s">
        <v>205</v>
      </c>
      <c r="AB1" s="4" t="s">
        <v>206</v>
      </c>
    </row>
    <row r="2" spans="1:28" x14ac:dyDescent="0.25">
      <c r="A2" s="1" t="s">
        <v>21</v>
      </c>
      <c r="B2" s="1" t="s">
        <v>42</v>
      </c>
      <c r="C2" s="1" t="s">
        <v>63</v>
      </c>
      <c r="D2" s="1" t="s">
        <v>84</v>
      </c>
      <c r="E2" s="1" t="s">
        <v>85</v>
      </c>
      <c r="F2" s="1" t="s">
        <v>93</v>
      </c>
      <c r="G2" s="7" t="s">
        <v>207</v>
      </c>
      <c r="H2" s="1" t="s">
        <v>102</v>
      </c>
      <c r="I2" s="1" t="s">
        <v>104</v>
      </c>
      <c r="J2" s="1" t="s">
        <v>125</v>
      </c>
      <c r="K2" s="1" t="s">
        <v>137</v>
      </c>
      <c r="L2" s="1" t="s">
        <v>156</v>
      </c>
      <c r="M2" s="1"/>
      <c r="N2" s="1" t="s">
        <v>159</v>
      </c>
      <c r="O2" s="1"/>
      <c r="P2" s="1"/>
      <c r="Q2" s="1"/>
      <c r="R2" s="1" t="s">
        <v>165</v>
      </c>
      <c r="S2" s="1" t="s">
        <v>167</v>
      </c>
      <c r="T2" s="1" t="s">
        <v>173</v>
      </c>
      <c r="U2" s="1" t="s">
        <v>174</v>
      </c>
      <c r="W2" s="3">
        <f>YEAR(B2)</f>
        <v>2010</v>
      </c>
      <c r="X2" s="3" t="str">
        <f>RIGHT(C2,2)</f>
        <v>CA</v>
      </c>
      <c r="Y2" s="3">
        <f>VALUE(N2)</f>
        <v>1</v>
      </c>
      <c r="Z2" s="3">
        <f>VALUE(O2)</f>
        <v>0</v>
      </c>
      <c r="AA2" s="3">
        <f t="shared" ref="AA2:AB17" si="0">VALUE(P2)</f>
        <v>0</v>
      </c>
      <c r="AB2" s="3">
        <f t="shared" si="0"/>
        <v>0</v>
      </c>
    </row>
    <row r="3" spans="1:28" x14ac:dyDescent="0.25">
      <c r="A3" s="1" t="s">
        <v>22</v>
      </c>
      <c r="B3" s="1" t="s">
        <v>43</v>
      </c>
      <c r="C3" s="1" t="s">
        <v>64</v>
      </c>
      <c r="D3" s="1" t="s">
        <v>84</v>
      </c>
      <c r="E3" s="1" t="s">
        <v>86</v>
      </c>
      <c r="F3" s="1" t="s">
        <v>94</v>
      </c>
      <c r="G3" s="7" t="s">
        <v>207</v>
      </c>
      <c r="H3" s="1" t="s">
        <v>102</v>
      </c>
      <c r="I3" s="1" t="s">
        <v>105</v>
      </c>
      <c r="J3" s="1" t="s">
        <v>126</v>
      </c>
      <c r="K3" s="1" t="s">
        <v>138</v>
      </c>
      <c r="L3" s="1" t="s">
        <v>156</v>
      </c>
      <c r="M3" s="1"/>
      <c r="N3" s="1" t="s">
        <v>160</v>
      </c>
      <c r="O3" s="1"/>
      <c r="P3" s="1"/>
      <c r="Q3" s="1"/>
      <c r="R3" s="1" t="s">
        <v>165</v>
      </c>
      <c r="S3" s="1" t="s">
        <v>168</v>
      </c>
      <c r="T3" s="1" t="s">
        <v>173</v>
      </c>
      <c r="U3" s="1" t="s">
        <v>175</v>
      </c>
      <c r="W3" s="3">
        <f t="shared" ref="W3:W22" si="1">YEAR(B3)</f>
        <v>2009</v>
      </c>
      <c r="X3" s="3" t="str">
        <f t="shared" ref="X3:X22" si="2">RIGHT(C3,2)</f>
        <v>NJ</v>
      </c>
      <c r="Y3" s="3">
        <f t="shared" ref="Y3:Y22" si="3">VALUE(N3)</f>
        <v>2</v>
      </c>
      <c r="Z3" s="3">
        <f t="shared" ref="Z3:AB22" si="4">VALUE(O3)</f>
        <v>0</v>
      </c>
      <c r="AA3" s="3">
        <f t="shared" si="0"/>
        <v>0</v>
      </c>
      <c r="AB3" s="3">
        <f t="shared" si="0"/>
        <v>0</v>
      </c>
    </row>
    <row r="4" spans="1:28" x14ac:dyDescent="0.25">
      <c r="A4" s="1" t="s">
        <v>23</v>
      </c>
      <c r="B4" s="1" t="s">
        <v>44</v>
      </c>
      <c r="C4" s="1" t="s">
        <v>65</v>
      </c>
      <c r="D4" s="1" t="s">
        <v>84</v>
      </c>
      <c r="E4" s="1"/>
      <c r="F4" s="1"/>
      <c r="G4" s="7" t="s">
        <v>207</v>
      </c>
      <c r="H4" s="1" t="s">
        <v>102</v>
      </c>
      <c r="I4" s="1" t="s">
        <v>106</v>
      </c>
      <c r="J4" s="1" t="s">
        <v>127</v>
      </c>
      <c r="K4" s="1" t="s">
        <v>139</v>
      </c>
      <c r="L4" s="1" t="s">
        <v>156</v>
      </c>
      <c r="M4" s="1"/>
      <c r="N4" s="1" t="s">
        <v>160</v>
      </c>
      <c r="O4" s="1"/>
      <c r="P4" s="1"/>
      <c r="Q4" s="1"/>
      <c r="R4" s="1" t="s">
        <v>165</v>
      </c>
      <c r="S4" s="1" t="s">
        <v>169</v>
      </c>
      <c r="T4" s="1" t="s">
        <v>173</v>
      </c>
      <c r="U4" s="1" t="s">
        <v>176</v>
      </c>
      <c r="W4" s="3">
        <f t="shared" si="1"/>
        <v>2009</v>
      </c>
      <c r="X4" s="3" t="str">
        <f t="shared" si="2"/>
        <v>SC</v>
      </c>
      <c r="Y4" s="3">
        <f t="shared" si="3"/>
        <v>2</v>
      </c>
      <c r="Z4" s="3">
        <f t="shared" si="4"/>
        <v>0</v>
      </c>
      <c r="AA4" s="3">
        <f t="shared" si="0"/>
        <v>0</v>
      </c>
      <c r="AB4" s="3">
        <f t="shared" si="0"/>
        <v>0</v>
      </c>
    </row>
    <row r="5" spans="1:28" x14ac:dyDescent="0.25">
      <c r="A5" s="1" t="s">
        <v>24</v>
      </c>
      <c r="B5" s="1" t="s">
        <v>45</v>
      </c>
      <c r="C5" s="1" t="s">
        <v>66</v>
      </c>
      <c r="D5" s="1" t="s">
        <v>84</v>
      </c>
      <c r="E5" s="1" t="s">
        <v>87</v>
      </c>
      <c r="F5" s="1" t="s">
        <v>95</v>
      </c>
      <c r="G5" s="7" t="s">
        <v>207</v>
      </c>
      <c r="H5" s="1" t="s">
        <v>103</v>
      </c>
      <c r="I5" s="1" t="s">
        <v>107</v>
      </c>
      <c r="J5" s="1" t="s">
        <v>126</v>
      </c>
      <c r="K5" s="1" t="s">
        <v>140</v>
      </c>
      <c r="L5" s="1" t="s">
        <v>156</v>
      </c>
      <c r="M5" s="1"/>
      <c r="N5" s="1" t="s">
        <v>161</v>
      </c>
      <c r="O5" s="1"/>
      <c r="P5" s="1"/>
      <c r="Q5" s="1"/>
      <c r="R5" s="1" t="s">
        <v>165</v>
      </c>
      <c r="S5" s="1" t="s">
        <v>167</v>
      </c>
      <c r="T5" s="1" t="s">
        <v>173</v>
      </c>
      <c r="U5" s="1" t="s">
        <v>177</v>
      </c>
      <c r="W5" s="3">
        <f t="shared" si="1"/>
        <v>2009</v>
      </c>
      <c r="X5" s="3" t="str">
        <f t="shared" si="2"/>
        <v>WV</v>
      </c>
      <c r="Y5" s="3">
        <f t="shared" si="3"/>
        <v>6</v>
      </c>
      <c r="Z5" s="3">
        <f t="shared" si="4"/>
        <v>0</v>
      </c>
      <c r="AA5" s="3">
        <f t="shared" si="0"/>
        <v>0</v>
      </c>
      <c r="AB5" s="3">
        <f t="shared" si="0"/>
        <v>0</v>
      </c>
    </row>
    <row r="6" spans="1:28" x14ac:dyDescent="0.25">
      <c r="A6" s="1" t="s">
        <v>25</v>
      </c>
      <c r="B6" s="1" t="s">
        <v>46</v>
      </c>
      <c r="C6" s="1" t="s">
        <v>67</v>
      </c>
      <c r="D6" s="1" t="s">
        <v>84</v>
      </c>
      <c r="E6" s="1"/>
      <c r="F6" s="1"/>
      <c r="G6" s="7" t="s">
        <v>207</v>
      </c>
      <c r="H6" s="1" t="s">
        <v>102</v>
      </c>
      <c r="I6" s="1" t="s">
        <v>108</v>
      </c>
      <c r="J6" s="1" t="s">
        <v>128</v>
      </c>
      <c r="K6" s="1" t="s">
        <v>141</v>
      </c>
      <c r="L6" s="1" t="s">
        <v>157</v>
      </c>
      <c r="M6" s="1"/>
      <c r="N6" s="1" t="s">
        <v>159</v>
      </c>
      <c r="O6" s="1"/>
      <c r="P6" s="1"/>
      <c r="Q6" s="1"/>
      <c r="R6" s="1" t="s">
        <v>165</v>
      </c>
      <c r="S6" s="1" t="s">
        <v>169</v>
      </c>
      <c r="T6" s="1" t="s">
        <v>173</v>
      </c>
      <c r="U6" s="1" t="s">
        <v>178</v>
      </c>
      <c r="W6" s="3">
        <f t="shared" si="1"/>
        <v>2009</v>
      </c>
      <c r="X6" s="3" t="str">
        <f t="shared" si="2"/>
        <v>MS</v>
      </c>
      <c r="Y6" s="3">
        <f t="shared" si="3"/>
        <v>1</v>
      </c>
      <c r="Z6" s="3">
        <f t="shared" si="4"/>
        <v>0</v>
      </c>
      <c r="AA6" s="3">
        <f t="shared" si="0"/>
        <v>0</v>
      </c>
      <c r="AB6" s="3">
        <f t="shared" si="0"/>
        <v>0</v>
      </c>
    </row>
    <row r="7" spans="1:28" x14ac:dyDescent="0.25">
      <c r="A7" s="1" t="s">
        <v>26</v>
      </c>
      <c r="B7" s="1" t="s">
        <v>47</v>
      </c>
      <c r="C7" s="1" t="s">
        <v>68</v>
      </c>
      <c r="D7" s="1" t="s">
        <v>84</v>
      </c>
      <c r="E7" s="1" t="s">
        <v>88</v>
      </c>
      <c r="F7" s="1" t="s">
        <v>96</v>
      </c>
      <c r="G7" s="7" t="s">
        <v>207</v>
      </c>
      <c r="H7" s="1" t="s">
        <v>103</v>
      </c>
      <c r="I7" s="1" t="s">
        <v>109</v>
      </c>
      <c r="J7" s="1" t="s">
        <v>129</v>
      </c>
      <c r="K7" s="1" t="s">
        <v>142</v>
      </c>
      <c r="L7" s="1" t="s">
        <v>156</v>
      </c>
      <c r="M7" s="1"/>
      <c r="N7" s="1" t="s">
        <v>162</v>
      </c>
      <c r="O7" s="1"/>
      <c r="P7" s="1"/>
      <c r="Q7" s="1"/>
      <c r="R7" s="1" t="s">
        <v>165</v>
      </c>
      <c r="S7" s="1" t="s">
        <v>168</v>
      </c>
      <c r="T7" s="1" t="s">
        <v>173</v>
      </c>
      <c r="U7" s="1" t="s">
        <v>179</v>
      </c>
      <c r="W7" s="3">
        <f t="shared" si="1"/>
        <v>2008</v>
      </c>
      <c r="X7" s="3" t="str">
        <f t="shared" si="2"/>
        <v>AL</v>
      </c>
      <c r="Y7" s="3">
        <f t="shared" si="3"/>
        <v>4</v>
      </c>
      <c r="Z7" s="3">
        <f t="shared" si="4"/>
        <v>0</v>
      </c>
      <c r="AA7" s="3">
        <f t="shared" si="0"/>
        <v>0</v>
      </c>
      <c r="AB7" s="3">
        <f t="shared" si="0"/>
        <v>0</v>
      </c>
    </row>
    <row r="8" spans="1:28" x14ac:dyDescent="0.25">
      <c r="A8" s="1" t="s">
        <v>27</v>
      </c>
      <c r="B8" s="1" t="s">
        <v>48</v>
      </c>
      <c r="C8" s="1" t="s">
        <v>69</v>
      </c>
      <c r="D8" s="1" t="s">
        <v>84</v>
      </c>
      <c r="E8" s="1"/>
      <c r="F8" s="1"/>
      <c r="G8" s="7" t="s">
        <v>207</v>
      </c>
      <c r="H8" s="1" t="s">
        <v>102</v>
      </c>
      <c r="I8" s="1" t="s">
        <v>110</v>
      </c>
      <c r="J8" s="1" t="s">
        <v>130</v>
      </c>
      <c r="K8" s="1" t="s">
        <v>143</v>
      </c>
      <c r="L8" s="1" t="s">
        <v>156</v>
      </c>
      <c r="M8" s="1"/>
      <c r="N8" s="1" t="s">
        <v>159</v>
      </c>
      <c r="O8" s="1"/>
      <c r="P8" s="1"/>
      <c r="Q8" s="1"/>
      <c r="R8" s="1" t="s">
        <v>165</v>
      </c>
      <c r="S8" s="1" t="s">
        <v>169</v>
      </c>
      <c r="T8" s="1" t="s">
        <v>173</v>
      </c>
      <c r="U8" s="1" t="s">
        <v>180</v>
      </c>
      <c r="W8" s="3">
        <f t="shared" si="1"/>
        <v>2006</v>
      </c>
      <c r="X8" s="3" t="str">
        <f t="shared" si="2"/>
        <v>UT</v>
      </c>
      <c r="Y8" s="3">
        <f t="shared" si="3"/>
        <v>1</v>
      </c>
      <c r="Z8" s="3">
        <f t="shared" si="4"/>
        <v>0</v>
      </c>
      <c r="AA8" s="3">
        <f t="shared" si="0"/>
        <v>0</v>
      </c>
      <c r="AB8" s="3">
        <f t="shared" si="0"/>
        <v>0</v>
      </c>
    </row>
    <row r="9" spans="1:28" x14ac:dyDescent="0.25">
      <c r="A9" s="1" t="s">
        <v>28</v>
      </c>
      <c r="B9" s="1" t="s">
        <v>49</v>
      </c>
      <c r="C9" s="1" t="s">
        <v>70</v>
      </c>
      <c r="D9" s="1" t="s">
        <v>84</v>
      </c>
      <c r="E9" s="1" t="s">
        <v>89</v>
      </c>
      <c r="F9" s="1" t="s">
        <v>97</v>
      </c>
      <c r="G9" s="7" t="s">
        <v>207</v>
      </c>
      <c r="H9" s="1" t="s">
        <v>103</v>
      </c>
      <c r="I9" s="1" t="s">
        <v>111</v>
      </c>
      <c r="J9" s="1" t="s">
        <v>131</v>
      </c>
      <c r="K9" s="1" t="s">
        <v>144</v>
      </c>
      <c r="L9" s="1" t="s">
        <v>156</v>
      </c>
      <c r="M9" s="1"/>
      <c r="N9" s="1" t="s">
        <v>160</v>
      </c>
      <c r="O9" s="1"/>
      <c r="P9" s="1"/>
      <c r="Q9" s="1"/>
      <c r="R9" s="1" t="s">
        <v>165</v>
      </c>
      <c r="S9" s="1" t="s">
        <v>170</v>
      </c>
      <c r="T9" s="1" t="s">
        <v>173</v>
      </c>
      <c r="U9" s="1" t="s">
        <v>181</v>
      </c>
      <c r="W9" s="3">
        <f t="shared" si="1"/>
        <v>2005</v>
      </c>
      <c r="X9" s="3" t="str">
        <f t="shared" si="2"/>
        <v>NC</v>
      </c>
      <c r="Y9" s="3">
        <f t="shared" si="3"/>
        <v>2</v>
      </c>
      <c r="Z9" s="3">
        <f t="shared" si="4"/>
        <v>0</v>
      </c>
      <c r="AA9" s="3">
        <f t="shared" si="0"/>
        <v>0</v>
      </c>
      <c r="AB9" s="3">
        <f t="shared" si="0"/>
        <v>0</v>
      </c>
    </row>
    <row r="10" spans="1:28" x14ac:dyDescent="0.25">
      <c r="A10" s="1" t="s">
        <v>29</v>
      </c>
      <c r="B10" s="1" t="s">
        <v>50</v>
      </c>
      <c r="C10" s="1" t="s">
        <v>71</v>
      </c>
      <c r="D10" s="1" t="s">
        <v>84</v>
      </c>
      <c r="E10" s="1"/>
      <c r="F10" s="1"/>
      <c r="G10" s="7" t="s">
        <v>207</v>
      </c>
      <c r="H10" s="1" t="s">
        <v>102</v>
      </c>
      <c r="I10" s="1" t="s">
        <v>112</v>
      </c>
      <c r="J10" s="1" t="s">
        <v>132</v>
      </c>
      <c r="K10" s="1" t="s">
        <v>145</v>
      </c>
      <c r="L10" s="1" t="s">
        <v>156</v>
      </c>
      <c r="M10" s="1"/>
      <c r="N10" s="1" t="s">
        <v>159</v>
      </c>
      <c r="O10" s="1"/>
      <c r="P10" s="1"/>
      <c r="Q10" s="1"/>
      <c r="R10" s="1" t="s">
        <v>166</v>
      </c>
      <c r="S10" s="1" t="s">
        <v>169</v>
      </c>
      <c r="T10" s="1" t="s">
        <v>173</v>
      </c>
      <c r="U10" s="1" t="s">
        <v>182</v>
      </c>
      <c r="W10" s="3">
        <f t="shared" si="1"/>
        <v>2005</v>
      </c>
      <c r="X10" s="3" t="str">
        <f t="shared" si="2"/>
        <v>KY</v>
      </c>
      <c r="Y10" s="3">
        <f t="shared" si="3"/>
        <v>1</v>
      </c>
      <c r="Z10" s="3">
        <f t="shared" si="4"/>
        <v>0</v>
      </c>
      <c r="AA10" s="3">
        <f t="shared" si="0"/>
        <v>0</v>
      </c>
      <c r="AB10" s="3">
        <f t="shared" si="0"/>
        <v>0</v>
      </c>
    </row>
    <row r="11" spans="1:28" x14ac:dyDescent="0.25">
      <c r="A11" s="1" t="s">
        <v>30</v>
      </c>
      <c r="B11" s="1" t="s">
        <v>51</v>
      </c>
      <c r="C11" s="1" t="s">
        <v>72</v>
      </c>
      <c r="D11" s="1" t="s">
        <v>84</v>
      </c>
      <c r="E11" s="1"/>
      <c r="F11" s="1"/>
      <c r="G11" s="7" t="s">
        <v>101</v>
      </c>
      <c r="H11" s="1" t="s">
        <v>102</v>
      </c>
      <c r="I11" s="1" t="s">
        <v>113</v>
      </c>
      <c r="J11" s="1" t="s">
        <v>132</v>
      </c>
      <c r="K11" s="1" t="s">
        <v>139</v>
      </c>
      <c r="L11" s="1" t="s">
        <v>156</v>
      </c>
      <c r="M11" s="1"/>
      <c r="N11" s="1"/>
      <c r="O11" s="1"/>
      <c r="P11" s="1" t="s">
        <v>159</v>
      </c>
      <c r="Q11" s="1"/>
      <c r="R11" s="1" t="s">
        <v>165</v>
      </c>
      <c r="S11" s="1" t="s">
        <v>171</v>
      </c>
      <c r="T11" s="1" t="s">
        <v>173</v>
      </c>
      <c r="U11" s="1" t="s">
        <v>183</v>
      </c>
      <c r="W11" s="3">
        <f t="shared" si="1"/>
        <v>2005</v>
      </c>
      <c r="X11" s="3" t="str">
        <f t="shared" si="2"/>
        <v>TN</v>
      </c>
      <c r="Y11" s="3">
        <f t="shared" si="3"/>
        <v>0</v>
      </c>
      <c r="Z11" s="3">
        <f t="shared" si="4"/>
        <v>0</v>
      </c>
      <c r="AA11" s="3">
        <f t="shared" si="0"/>
        <v>1</v>
      </c>
      <c r="AB11" s="3">
        <f t="shared" si="0"/>
        <v>0</v>
      </c>
    </row>
    <row r="12" spans="1:28" x14ac:dyDescent="0.25">
      <c r="A12" s="1" t="s">
        <v>31</v>
      </c>
      <c r="B12" s="1" t="s">
        <v>52</v>
      </c>
      <c r="C12" s="1" t="s">
        <v>73</v>
      </c>
      <c r="D12" s="1" t="s">
        <v>84</v>
      </c>
      <c r="E12" s="1"/>
      <c r="F12" s="1"/>
      <c r="G12" s="1" t="s">
        <v>207</v>
      </c>
      <c r="H12" s="1" t="s">
        <v>102</v>
      </c>
      <c r="I12" s="1" t="s">
        <v>114</v>
      </c>
      <c r="J12" s="1" t="s">
        <v>133</v>
      </c>
      <c r="K12" s="1" t="s">
        <v>146</v>
      </c>
      <c r="L12" s="1" t="s">
        <v>156</v>
      </c>
      <c r="M12" s="1"/>
      <c r="N12" s="1" t="s">
        <v>159</v>
      </c>
      <c r="O12" s="1" t="s">
        <v>159</v>
      </c>
      <c r="P12" s="1"/>
      <c r="Q12" s="1"/>
      <c r="R12" s="1" t="s">
        <v>165</v>
      </c>
      <c r="S12" s="1" t="s">
        <v>169</v>
      </c>
      <c r="T12" s="1" t="s">
        <v>173</v>
      </c>
      <c r="U12" s="1" t="s">
        <v>184</v>
      </c>
      <c r="W12" s="3">
        <f t="shared" si="1"/>
        <v>2004</v>
      </c>
      <c r="X12" s="3" t="str">
        <f t="shared" si="2"/>
        <v>NH</v>
      </c>
      <c r="Y12" s="3">
        <f t="shared" si="3"/>
        <v>1</v>
      </c>
      <c r="Z12" s="3">
        <f t="shared" si="4"/>
        <v>1</v>
      </c>
      <c r="AA12" s="3">
        <f t="shared" si="0"/>
        <v>0</v>
      </c>
      <c r="AB12" s="3">
        <f t="shared" si="0"/>
        <v>0</v>
      </c>
    </row>
    <row r="13" spans="1:28" x14ac:dyDescent="0.25">
      <c r="A13" s="1" t="s">
        <v>32</v>
      </c>
      <c r="B13" s="1" t="s">
        <v>53</v>
      </c>
      <c r="C13" s="1" t="s">
        <v>74</v>
      </c>
      <c r="D13" s="1" t="s">
        <v>84</v>
      </c>
      <c r="E13" s="1" t="s">
        <v>90</v>
      </c>
      <c r="F13" s="1" t="s">
        <v>98</v>
      </c>
      <c r="G13" s="1" t="s">
        <v>207</v>
      </c>
      <c r="H13" s="1" t="s">
        <v>102</v>
      </c>
      <c r="I13" s="1" t="s">
        <v>115</v>
      </c>
      <c r="J13" s="1" t="s">
        <v>134</v>
      </c>
      <c r="K13" s="1" t="s">
        <v>147</v>
      </c>
      <c r="L13" s="1" t="s">
        <v>156</v>
      </c>
      <c r="M13" s="1"/>
      <c r="N13" s="1" t="s">
        <v>163</v>
      </c>
      <c r="O13" s="1"/>
      <c r="P13" s="1"/>
      <c r="Q13" s="1"/>
      <c r="R13" s="1" t="s">
        <v>165</v>
      </c>
      <c r="S13" s="1" t="s">
        <v>172</v>
      </c>
      <c r="T13" s="1" t="s">
        <v>173</v>
      </c>
      <c r="U13" s="1" t="s">
        <v>185</v>
      </c>
      <c r="W13" s="3">
        <f t="shared" si="1"/>
        <v>2004</v>
      </c>
      <c r="X13" s="3" t="str">
        <f t="shared" si="2"/>
        <v>GA</v>
      </c>
      <c r="Y13" s="3">
        <f t="shared" si="3"/>
        <v>3</v>
      </c>
      <c r="Z13" s="3">
        <f t="shared" si="4"/>
        <v>0</v>
      </c>
      <c r="AA13" s="3">
        <f t="shared" si="0"/>
        <v>0</v>
      </c>
      <c r="AB13" s="3">
        <f t="shared" si="0"/>
        <v>0</v>
      </c>
    </row>
    <row r="14" spans="1:28" x14ac:dyDescent="0.25">
      <c r="A14" s="1" t="s">
        <v>33</v>
      </c>
      <c r="B14" s="1" t="s">
        <v>54</v>
      </c>
      <c r="C14" s="1" t="s">
        <v>75</v>
      </c>
      <c r="D14" s="1" t="s">
        <v>84</v>
      </c>
      <c r="E14" s="1"/>
      <c r="F14" s="1"/>
      <c r="G14" s="1" t="s">
        <v>207</v>
      </c>
      <c r="H14" s="1" t="s">
        <v>102</v>
      </c>
      <c r="I14" s="1" t="s">
        <v>116</v>
      </c>
      <c r="J14" s="1" t="s">
        <v>135</v>
      </c>
      <c r="K14" s="1" t="s">
        <v>148</v>
      </c>
      <c r="L14" s="1" t="s">
        <v>156</v>
      </c>
      <c r="M14" s="1"/>
      <c r="N14" s="1" t="s">
        <v>159</v>
      </c>
      <c r="O14" s="1"/>
      <c r="P14" s="1"/>
      <c r="Q14" s="1"/>
      <c r="R14" s="1" t="s">
        <v>165</v>
      </c>
      <c r="S14" s="1" t="s">
        <v>171</v>
      </c>
      <c r="T14" s="1" t="s">
        <v>173</v>
      </c>
      <c r="U14" s="1" t="s">
        <v>186</v>
      </c>
      <c r="W14" s="3">
        <f t="shared" si="1"/>
        <v>2003</v>
      </c>
      <c r="X14" s="3" t="str">
        <f t="shared" si="2"/>
        <v>GA</v>
      </c>
      <c r="Y14" s="3">
        <f t="shared" si="3"/>
        <v>1</v>
      </c>
      <c r="Z14" s="3">
        <f t="shared" si="4"/>
        <v>0</v>
      </c>
      <c r="AA14" s="3">
        <f t="shared" si="0"/>
        <v>0</v>
      </c>
      <c r="AB14" s="3">
        <f t="shared" si="0"/>
        <v>0</v>
      </c>
    </row>
    <row r="15" spans="1:28" x14ac:dyDescent="0.25">
      <c r="A15" s="1" t="s">
        <v>34</v>
      </c>
      <c r="B15" s="1" t="s">
        <v>55</v>
      </c>
      <c r="C15" s="1" t="s">
        <v>76</v>
      </c>
      <c r="D15" s="1" t="s">
        <v>84</v>
      </c>
      <c r="E15" s="1"/>
      <c r="F15" s="1"/>
      <c r="G15" s="1" t="s">
        <v>207</v>
      </c>
      <c r="H15" s="1" t="s">
        <v>103</v>
      </c>
      <c r="I15" s="1" t="s">
        <v>117</v>
      </c>
      <c r="J15" s="1" t="s">
        <v>134</v>
      </c>
      <c r="K15" s="1" t="s">
        <v>147</v>
      </c>
      <c r="L15" s="1" t="s">
        <v>156</v>
      </c>
      <c r="M15" s="1"/>
      <c r="N15" s="1" t="s">
        <v>159</v>
      </c>
      <c r="O15" s="1"/>
      <c r="P15" s="1"/>
      <c r="Q15" s="1"/>
      <c r="R15" s="1" t="s">
        <v>165</v>
      </c>
      <c r="S15" s="1" t="s">
        <v>169</v>
      </c>
      <c r="T15" s="1" t="s">
        <v>173</v>
      </c>
      <c r="U15" s="1" t="s">
        <v>187</v>
      </c>
      <c r="W15" s="3">
        <f t="shared" si="1"/>
        <v>2003</v>
      </c>
      <c r="X15" s="3" t="str">
        <f t="shared" si="2"/>
        <v>MN</v>
      </c>
      <c r="Y15" s="3">
        <f t="shared" si="3"/>
        <v>1</v>
      </c>
      <c r="Z15" s="3">
        <f t="shared" si="4"/>
        <v>0</v>
      </c>
      <c r="AA15" s="3">
        <f t="shared" si="0"/>
        <v>0</v>
      </c>
      <c r="AB15" s="3">
        <f t="shared" si="0"/>
        <v>0</v>
      </c>
    </row>
    <row r="16" spans="1:28" x14ac:dyDescent="0.25">
      <c r="A16" s="1" t="s">
        <v>35</v>
      </c>
      <c r="B16" s="1" t="s">
        <v>56</v>
      </c>
      <c r="C16" s="1" t="s">
        <v>77</v>
      </c>
      <c r="D16" s="1" t="s">
        <v>84</v>
      </c>
      <c r="E16" s="1"/>
      <c r="F16" s="1"/>
      <c r="G16" s="1" t="s">
        <v>207</v>
      </c>
      <c r="H16" s="1" t="s">
        <v>103</v>
      </c>
      <c r="I16" s="1" t="s">
        <v>118</v>
      </c>
      <c r="J16" s="1" t="s">
        <v>132</v>
      </c>
      <c r="K16" s="1" t="s">
        <v>149</v>
      </c>
      <c r="L16" s="1" t="s">
        <v>156</v>
      </c>
      <c r="M16" s="1"/>
      <c r="N16" s="1" t="s">
        <v>160</v>
      </c>
      <c r="O16" s="1"/>
      <c r="P16" s="1"/>
      <c r="Q16" s="1"/>
      <c r="R16" s="1" t="s">
        <v>165</v>
      </c>
      <c r="S16" s="1" t="s">
        <v>169</v>
      </c>
      <c r="T16" s="1" t="s">
        <v>173</v>
      </c>
      <c r="U16" s="1" t="s">
        <v>188</v>
      </c>
      <c r="W16" s="3">
        <f t="shared" si="1"/>
        <v>2003</v>
      </c>
      <c r="X16" s="3" t="str">
        <f t="shared" si="2"/>
        <v>AL</v>
      </c>
      <c r="Y16" s="3">
        <f t="shared" si="3"/>
        <v>2</v>
      </c>
      <c r="Z16" s="3">
        <f t="shared" si="4"/>
        <v>0</v>
      </c>
      <c r="AA16" s="3">
        <f t="shared" si="0"/>
        <v>0</v>
      </c>
      <c r="AB16" s="3">
        <f t="shared" si="0"/>
        <v>0</v>
      </c>
    </row>
    <row r="17" spans="1:28" x14ac:dyDescent="0.25">
      <c r="A17" s="1" t="s">
        <v>36</v>
      </c>
      <c r="B17" s="1" t="s">
        <v>57</v>
      </c>
      <c r="C17" s="1" t="s">
        <v>78</v>
      </c>
      <c r="D17" s="1" t="s">
        <v>84</v>
      </c>
      <c r="E17" s="1"/>
      <c r="F17" s="1"/>
      <c r="G17" s="1" t="s">
        <v>207</v>
      </c>
      <c r="H17" s="1" t="s">
        <v>103</v>
      </c>
      <c r="I17" s="1" t="s">
        <v>119</v>
      </c>
      <c r="J17" s="1" t="s">
        <v>134</v>
      </c>
      <c r="K17" s="1" t="s">
        <v>150</v>
      </c>
      <c r="L17" s="1" t="s">
        <v>156</v>
      </c>
      <c r="M17" s="1"/>
      <c r="N17" s="1" t="s">
        <v>159</v>
      </c>
      <c r="O17" s="1"/>
      <c r="P17" s="1"/>
      <c r="Q17" s="1"/>
      <c r="R17" s="1" t="s">
        <v>165</v>
      </c>
      <c r="S17" s="1" t="s">
        <v>169</v>
      </c>
      <c r="T17" s="1" t="s">
        <v>173</v>
      </c>
      <c r="U17" s="1" t="s">
        <v>189</v>
      </c>
      <c r="W17" s="3">
        <f t="shared" si="1"/>
        <v>2001</v>
      </c>
      <c r="X17" s="3" t="str">
        <f t="shared" si="2"/>
        <v>NC</v>
      </c>
      <c r="Y17" s="3">
        <f t="shared" si="3"/>
        <v>1</v>
      </c>
      <c r="Z17" s="3">
        <f t="shared" si="4"/>
        <v>0</v>
      </c>
      <c r="AA17" s="3">
        <f t="shared" si="0"/>
        <v>0</v>
      </c>
      <c r="AB17" s="3">
        <f t="shared" si="0"/>
        <v>0</v>
      </c>
    </row>
    <row r="18" spans="1:28" x14ac:dyDescent="0.25">
      <c r="A18" s="1" t="s">
        <v>37</v>
      </c>
      <c r="B18" s="1" t="s">
        <v>58</v>
      </c>
      <c r="C18" s="1" t="s">
        <v>79</v>
      </c>
      <c r="D18" s="1" t="s">
        <v>84</v>
      </c>
      <c r="E18" s="1"/>
      <c r="F18" s="1"/>
      <c r="G18" s="1" t="s">
        <v>207</v>
      </c>
      <c r="H18" s="1" t="s">
        <v>103</v>
      </c>
      <c r="I18" s="1" t="s">
        <v>120</v>
      </c>
      <c r="J18" s="1" t="s">
        <v>132</v>
      </c>
      <c r="K18" s="1" t="s">
        <v>151</v>
      </c>
      <c r="L18" s="1" t="s">
        <v>156</v>
      </c>
      <c r="M18" s="1"/>
      <c r="N18" s="1" t="s">
        <v>160</v>
      </c>
      <c r="O18" s="1"/>
      <c r="P18" s="1"/>
      <c r="Q18" s="1"/>
      <c r="R18" s="1" t="s">
        <v>165</v>
      </c>
      <c r="S18" s="1" t="s">
        <v>169</v>
      </c>
      <c r="T18" s="1" t="s">
        <v>173</v>
      </c>
      <c r="U18" s="1" t="s">
        <v>190</v>
      </c>
      <c r="W18" s="3">
        <f t="shared" si="1"/>
        <v>2001</v>
      </c>
      <c r="X18" s="3" t="str">
        <f t="shared" si="2"/>
        <v>AR</v>
      </c>
      <c r="Y18" s="3">
        <f t="shared" si="3"/>
        <v>2</v>
      </c>
      <c r="Z18" s="3">
        <f t="shared" si="4"/>
        <v>0</v>
      </c>
      <c r="AA18" s="3">
        <f t="shared" si="4"/>
        <v>0</v>
      </c>
      <c r="AB18" s="3">
        <f t="shared" si="4"/>
        <v>0</v>
      </c>
    </row>
    <row r="19" spans="1:28" x14ac:dyDescent="0.25">
      <c r="A19" s="1" t="s">
        <v>38</v>
      </c>
      <c r="B19" s="1" t="s">
        <v>59</v>
      </c>
      <c r="C19" s="1" t="s">
        <v>80</v>
      </c>
      <c r="D19" s="1" t="s">
        <v>84</v>
      </c>
      <c r="E19" s="1"/>
      <c r="F19" s="1"/>
      <c r="G19" s="1" t="s">
        <v>207</v>
      </c>
      <c r="H19" s="1" t="s">
        <v>103</v>
      </c>
      <c r="I19" s="1" t="s">
        <v>121</v>
      </c>
      <c r="J19" s="1" t="s">
        <v>132</v>
      </c>
      <c r="K19" s="1" t="s">
        <v>152</v>
      </c>
      <c r="L19" s="1" t="s">
        <v>158</v>
      </c>
      <c r="M19" s="1"/>
      <c r="N19" s="1" t="s">
        <v>159</v>
      </c>
      <c r="O19" s="1" t="s">
        <v>164</v>
      </c>
      <c r="P19" s="1" t="s">
        <v>164</v>
      </c>
      <c r="Q19" s="1" t="s">
        <v>164</v>
      </c>
      <c r="R19" s="1" t="s">
        <v>165</v>
      </c>
      <c r="S19" s="1" t="s">
        <v>169</v>
      </c>
      <c r="T19" s="1" t="s">
        <v>173</v>
      </c>
      <c r="U19" s="1" t="s">
        <v>191</v>
      </c>
      <c r="W19" s="3">
        <f t="shared" si="1"/>
        <v>2000</v>
      </c>
      <c r="X19" s="3" t="str">
        <f t="shared" si="2"/>
        <v>NM</v>
      </c>
      <c r="Y19" s="3">
        <f t="shared" si="3"/>
        <v>1</v>
      </c>
      <c r="Z19" s="3">
        <f t="shared" si="4"/>
        <v>0</v>
      </c>
      <c r="AA19" s="3">
        <f t="shared" si="4"/>
        <v>0</v>
      </c>
      <c r="AB19" s="3">
        <f t="shared" si="4"/>
        <v>0</v>
      </c>
    </row>
    <row r="20" spans="1:28" x14ac:dyDescent="0.25">
      <c r="A20" s="1" t="s">
        <v>39</v>
      </c>
      <c r="B20" s="1" t="s">
        <v>60</v>
      </c>
      <c r="C20" s="1" t="s">
        <v>81</v>
      </c>
      <c r="D20" s="1" t="s">
        <v>84</v>
      </c>
      <c r="E20" s="1" t="s">
        <v>91</v>
      </c>
      <c r="F20" s="1" t="s">
        <v>99</v>
      </c>
      <c r="G20" s="1" t="s">
        <v>207</v>
      </c>
      <c r="H20" s="1" t="s">
        <v>103</v>
      </c>
      <c r="I20" s="1" t="s">
        <v>122</v>
      </c>
      <c r="J20" s="1" t="s">
        <v>136</v>
      </c>
      <c r="K20" s="1" t="s">
        <v>153</v>
      </c>
      <c r="L20" s="1" t="s">
        <v>157</v>
      </c>
      <c r="M20" s="1"/>
      <c r="N20" s="1" t="s">
        <v>159</v>
      </c>
      <c r="O20" s="1" t="s">
        <v>159</v>
      </c>
      <c r="P20" s="1" t="s">
        <v>159</v>
      </c>
      <c r="Q20" s="1"/>
      <c r="R20" s="1" t="s">
        <v>166</v>
      </c>
      <c r="S20" s="1" t="s">
        <v>172</v>
      </c>
      <c r="T20" s="1" t="s">
        <v>173</v>
      </c>
      <c r="U20" s="1" t="s">
        <v>192</v>
      </c>
      <c r="W20" s="3">
        <f t="shared" si="1"/>
        <v>2000</v>
      </c>
      <c r="X20" s="3" t="str">
        <f t="shared" si="2"/>
        <v>NC</v>
      </c>
      <c r="Y20" s="3">
        <f t="shared" si="3"/>
        <v>1</v>
      </c>
      <c r="Z20" s="3">
        <f t="shared" si="4"/>
        <v>1</v>
      </c>
      <c r="AA20" s="3">
        <f t="shared" si="4"/>
        <v>1</v>
      </c>
      <c r="AB20" s="3">
        <f t="shared" si="4"/>
        <v>0</v>
      </c>
    </row>
    <row r="21" spans="1:28" x14ac:dyDescent="0.25">
      <c r="A21" s="1" t="s">
        <v>40</v>
      </c>
      <c r="B21" s="1" t="s">
        <v>61</v>
      </c>
      <c r="C21" s="1" t="s">
        <v>82</v>
      </c>
      <c r="D21" s="1" t="s">
        <v>84</v>
      </c>
      <c r="E21" s="1" t="s">
        <v>92</v>
      </c>
      <c r="F21" s="1" t="s">
        <v>100</v>
      </c>
      <c r="G21" s="1" t="s">
        <v>207</v>
      </c>
      <c r="H21" s="1" t="s">
        <v>103</v>
      </c>
      <c r="I21" s="1" t="s">
        <v>123</v>
      </c>
      <c r="J21" s="1" t="s">
        <v>132</v>
      </c>
      <c r="K21" s="1" t="s">
        <v>154</v>
      </c>
      <c r="L21" s="1" t="s">
        <v>156</v>
      </c>
      <c r="M21" s="1"/>
      <c r="N21" s="1" t="s">
        <v>159</v>
      </c>
      <c r="O21" s="1" t="s">
        <v>164</v>
      </c>
      <c r="P21" s="1" t="s">
        <v>164</v>
      </c>
      <c r="Q21" s="1" t="s">
        <v>164</v>
      </c>
      <c r="R21" s="1" t="s">
        <v>165</v>
      </c>
      <c r="S21" s="1" t="s">
        <v>169</v>
      </c>
      <c r="T21" s="1" t="s">
        <v>173</v>
      </c>
      <c r="U21" s="1" t="s">
        <v>193</v>
      </c>
      <c r="W21" s="3">
        <f t="shared" si="1"/>
        <v>2000</v>
      </c>
      <c r="X21" s="3" t="str">
        <f t="shared" si="2"/>
        <v>NM</v>
      </c>
      <c r="Y21" s="3">
        <f t="shared" si="3"/>
        <v>1</v>
      </c>
      <c r="Z21" s="3">
        <f t="shared" si="4"/>
        <v>0</v>
      </c>
      <c r="AA21" s="3">
        <f t="shared" si="4"/>
        <v>0</v>
      </c>
      <c r="AB21" s="3">
        <f t="shared" si="4"/>
        <v>0</v>
      </c>
    </row>
    <row r="22" spans="1:28" x14ac:dyDescent="0.25">
      <c r="A22" s="1" t="s">
        <v>41</v>
      </c>
      <c r="B22" s="1" t="s">
        <v>62</v>
      </c>
      <c r="C22" s="1" t="s">
        <v>83</v>
      </c>
      <c r="D22" s="1" t="s">
        <v>84</v>
      </c>
      <c r="E22" s="1"/>
      <c r="F22" s="1"/>
      <c r="G22" s="1" t="s">
        <v>207</v>
      </c>
      <c r="H22" s="1" t="s">
        <v>102</v>
      </c>
      <c r="I22" s="1" t="s">
        <v>124</v>
      </c>
      <c r="J22" s="1" t="s">
        <v>132</v>
      </c>
      <c r="K22" s="1" t="s">
        <v>155</v>
      </c>
      <c r="L22" s="1" t="s">
        <v>156</v>
      </c>
      <c r="M22" s="1"/>
      <c r="N22" s="1" t="s">
        <v>159</v>
      </c>
      <c r="O22" s="1" t="s">
        <v>164</v>
      </c>
      <c r="P22" s="1" t="s">
        <v>164</v>
      </c>
      <c r="Q22" s="1" t="s">
        <v>164</v>
      </c>
      <c r="R22" s="1" t="s">
        <v>165</v>
      </c>
      <c r="S22" s="1" t="s">
        <v>167</v>
      </c>
      <c r="T22" s="1" t="s">
        <v>173</v>
      </c>
      <c r="U22" s="1" t="s">
        <v>194</v>
      </c>
      <c r="W22" s="3">
        <f t="shared" si="1"/>
        <v>2000</v>
      </c>
      <c r="X22" s="3" t="str">
        <f t="shared" si="2"/>
        <v>KY</v>
      </c>
      <c r="Y22" s="3">
        <f t="shared" si="3"/>
        <v>1</v>
      </c>
      <c r="Z22" s="3">
        <f t="shared" si="4"/>
        <v>0</v>
      </c>
      <c r="AA22" s="3">
        <f t="shared" si="4"/>
        <v>0</v>
      </c>
      <c r="AB22" s="3">
        <f t="shared" si="4"/>
        <v>0</v>
      </c>
    </row>
    <row r="23" spans="1:28" x14ac:dyDescent="0.25">
      <c r="A23" s="1" t="s">
        <v>195</v>
      </c>
      <c r="B23" s="1" t="s">
        <v>198</v>
      </c>
      <c r="C23" s="2" t="s">
        <v>196</v>
      </c>
      <c r="D23" s="1" t="s">
        <v>84</v>
      </c>
      <c r="E23" s="1"/>
      <c r="F23" s="1"/>
      <c r="G23" s="1" t="s">
        <v>207</v>
      </c>
      <c r="H23" s="1" t="s">
        <v>103</v>
      </c>
      <c r="I23" s="2" t="s">
        <v>199</v>
      </c>
      <c r="J23" s="2" t="s">
        <v>131</v>
      </c>
      <c r="K23" s="2" t="s">
        <v>197</v>
      </c>
      <c r="L23" s="1" t="s">
        <v>156</v>
      </c>
      <c r="M23" s="1"/>
      <c r="N23" s="1" t="s">
        <v>162</v>
      </c>
      <c r="O23" s="1" t="s">
        <v>164</v>
      </c>
      <c r="P23" s="1" t="s">
        <v>164</v>
      </c>
      <c r="Q23" s="1" t="s">
        <v>164</v>
      </c>
      <c r="R23" s="1" t="s">
        <v>165</v>
      </c>
      <c r="S23" s="1" t="s">
        <v>169</v>
      </c>
      <c r="T23" s="1" t="s">
        <v>173</v>
      </c>
      <c r="U23" s="1" t="s">
        <v>200</v>
      </c>
      <c r="W23" s="3">
        <f>YEAR(B23)</f>
        <v>2011</v>
      </c>
      <c r="X23" s="3" t="str">
        <f>RIGHT(C23,2)</f>
        <v>IL</v>
      </c>
      <c r="Y23" s="3">
        <f>VALUE(N23)</f>
        <v>4</v>
      </c>
      <c r="Z23" s="3">
        <f>VALUE(O23)</f>
        <v>0</v>
      </c>
      <c r="AA23" s="3">
        <f>VALUE(P23)</f>
        <v>0</v>
      </c>
      <c r="AB23" s="3">
        <f>VALUE(Q23)</f>
        <v>0</v>
      </c>
    </row>
    <row r="24" spans="1:28" x14ac:dyDescent="0.25">
      <c r="Y24" s="3">
        <f>SUM(Y2:Y23)</f>
        <v>39</v>
      </c>
      <c r="Z24" s="3">
        <f t="shared" ref="Z24:AB24" si="5">SUM(Z2:Z23)</f>
        <v>2</v>
      </c>
      <c r="AA24" s="3">
        <f t="shared" si="5"/>
        <v>2</v>
      </c>
      <c r="AB24" s="3">
        <f t="shared" si="5"/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2013-08-02T17:24:31Z</dcterms:created>
  <dcterms:modified xsi:type="dcterms:W3CDTF">2013-08-04T13:05:54Z</dcterms:modified>
</cp:coreProperties>
</file>