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ylewj\Documents\Aviation CD\FAA Presentations\Weight-Balance\"/>
    </mc:Choice>
  </mc:AlternateContent>
  <xr:revisionPtr revIDLastSave="0" documentId="13_ncr:1_{CEA4D54E-CE8A-4FC7-98D8-59CB42444BA1}" xr6:coauthVersionLast="36" xr6:coauthVersionMax="36" xr10:uidLastSave="{00000000-0000-0000-0000-000000000000}"/>
  <bookViews>
    <workbookView xWindow="0" yWindow="0" windowWidth="23040" windowHeight="9060" xr2:uid="{F98755E4-F3F8-4FC1-87F2-54CE762C9296}"/>
  </bookViews>
  <sheets>
    <sheet name="NTSB_WB_Summary" sheetId="2" r:id="rId1"/>
    <sheet name="NTSB_WB_Details" sheetId="1" r:id="rId2"/>
  </sheets>
  <calcPr calcId="0"/>
</workbook>
</file>

<file path=xl/calcChain.xml><?xml version="1.0" encoding="utf-8"?>
<calcChain xmlns="http://schemas.openxmlformats.org/spreadsheetml/2006/main">
  <c r="C4" i="2" l="1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3" i="2"/>
  <c r="AF2" i="1"/>
  <c r="AF3" i="1"/>
  <c r="AF4" i="1"/>
  <c r="AF5" i="1"/>
  <c r="AF6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C23" i="2" l="1"/>
  <c r="B23" i="2"/>
  <c r="D3" i="2"/>
  <c r="E3" i="2" s="1"/>
  <c r="D5" i="2"/>
  <c r="D8" i="2"/>
  <c r="E8" i="2" s="1"/>
  <c r="D10" i="2"/>
  <c r="E10" i="2" s="1"/>
  <c r="D12" i="2"/>
  <c r="D14" i="2"/>
  <c r="E14" i="2" s="1"/>
  <c r="D16" i="2"/>
  <c r="E16" i="2" s="1"/>
  <c r="D18" i="2"/>
  <c r="E18" i="2" s="1"/>
  <c r="D20" i="2"/>
  <c r="D22" i="2"/>
  <c r="D4" i="2"/>
  <c r="D6" i="2"/>
  <c r="E6" i="2" s="1"/>
  <c r="D7" i="2"/>
  <c r="E7" i="2" s="1"/>
  <c r="D9" i="2"/>
  <c r="E9" i="2" s="1"/>
  <c r="D11" i="2"/>
  <c r="E11" i="2" s="1"/>
  <c r="D13" i="2"/>
  <c r="D15" i="2"/>
  <c r="E15" i="2" s="1"/>
  <c r="D17" i="2"/>
  <c r="E17" i="2" s="1"/>
  <c r="D19" i="2"/>
  <c r="E19" i="2" s="1"/>
  <c r="D21" i="2"/>
  <c r="D23" i="2" l="1"/>
  <c r="E23" i="2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43A2C61-64CB-4415-9006-DC1349BF4A52}" name="3cd85aec-7324-4ba3-a8f9-99c4a40d051bAviationData" type="4" refreshedVersion="0" background="1">
    <webPr xml="1" sourceData="1" url="C:\Users\doylewj\Downloads\3cd85aec-7324-4ba3-a8f9-99c4a40d051bAviationData.xml" htmlTables="1" htmlFormat="all"/>
  </connection>
</connections>
</file>

<file path=xl/sharedStrings.xml><?xml version="1.0" encoding="utf-8"?>
<sst xmlns="http://schemas.openxmlformats.org/spreadsheetml/2006/main" count="475" uniqueCount="281">
  <si>
    <t>EventId</t>
  </si>
  <si>
    <t>InvestigationType</t>
  </si>
  <si>
    <t>AccidentNumber</t>
  </si>
  <si>
    <t>EventDate</t>
  </si>
  <si>
    <t>Location</t>
  </si>
  <si>
    <t>Country</t>
  </si>
  <si>
    <t>Latitude</t>
  </si>
  <si>
    <t>Longitude</t>
  </si>
  <si>
    <t>AirportCode</t>
  </si>
  <si>
    <t>AirportName</t>
  </si>
  <si>
    <t>InjurySeverity</t>
  </si>
  <si>
    <t>AircraftDamage</t>
  </si>
  <si>
    <t>AircraftCategory</t>
  </si>
  <si>
    <t>RegistrationNumber</t>
  </si>
  <si>
    <t>Make</t>
  </si>
  <si>
    <t>Model</t>
  </si>
  <si>
    <t>AmateurBuilt</t>
  </si>
  <si>
    <t>NumberOfEngines</t>
  </si>
  <si>
    <t>EngineType</t>
  </si>
  <si>
    <t>FARDescription</t>
  </si>
  <si>
    <t>Schedule</t>
  </si>
  <si>
    <t>PurposeOfFlight</t>
  </si>
  <si>
    <t>AirCarrier</t>
  </si>
  <si>
    <t>TotalFatalInjuries</t>
  </si>
  <si>
    <t>TotalSeriousInjuries</t>
  </si>
  <si>
    <t>TotalMinorInjuries</t>
  </si>
  <si>
    <t>TotalUninjured</t>
  </si>
  <si>
    <t>WeatherCondition</t>
  </si>
  <si>
    <t>BroadPhaseOfFlight</t>
  </si>
  <si>
    <t>ReportStatus</t>
  </si>
  <si>
    <t>PublicationDate</t>
  </si>
  <si>
    <t>20161017X65629</t>
  </si>
  <si>
    <t>20150330X64758</t>
  </si>
  <si>
    <t>20140923X92146</t>
  </si>
  <si>
    <t>20130911X14426</t>
  </si>
  <si>
    <t>20130601X50034</t>
  </si>
  <si>
    <t>20120510X63101</t>
  </si>
  <si>
    <t>20110820X13018</t>
  </si>
  <si>
    <t>20110511X35743</t>
  </si>
  <si>
    <t>20080807X01174</t>
  </si>
  <si>
    <t>20071120X01821</t>
  </si>
  <si>
    <t>20070517X00573</t>
  </si>
  <si>
    <t>20061027X01567</t>
  </si>
  <si>
    <t>20060810X01153</t>
  </si>
  <si>
    <t>20050628X00884</t>
  </si>
  <si>
    <t>20041222X02023</t>
  </si>
  <si>
    <t>20040819X01252</t>
  </si>
  <si>
    <t>20030506X00623</t>
  </si>
  <si>
    <t>20001212X21312</t>
  </si>
  <si>
    <t>Accident</t>
  </si>
  <si>
    <t>ERA17FA017</t>
  </si>
  <si>
    <t>ERA15FA171</t>
  </si>
  <si>
    <t>ERA14LA450</t>
  </si>
  <si>
    <t>ERA13FA412</t>
  </si>
  <si>
    <t>ERA13LA263</t>
  </si>
  <si>
    <t>ERA12FA327</t>
  </si>
  <si>
    <t>ERA11FA467</t>
  </si>
  <si>
    <t>ERA11FA293</t>
  </si>
  <si>
    <t>NYC08FA261</t>
  </si>
  <si>
    <t>NYC08FA023</t>
  </si>
  <si>
    <t>MIA07LA091</t>
  </si>
  <si>
    <t>NYC07FA003</t>
  </si>
  <si>
    <t>NYC06LA197</t>
  </si>
  <si>
    <t>NYC05FA105</t>
  </si>
  <si>
    <t>IAD05CA018</t>
  </si>
  <si>
    <t>NYC04LA187</t>
  </si>
  <si>
    <t>NYC03FA088</t>
  </si>
  <si>
    <t>NYC00LA166</t>
  </si>
  <si>
    <t>10/16/2016</t>
  </si>
  <si>
    <t>03/29/2015</t>
  </si>
  <si>
    <t>09/20/2014</t>
  </si>
  <si>
    <t>09/11/2013</t>
  </si>
  <si>
    <t>06/01/2013</t>
  </si>
  <si>
    <t>05/09/2012</t>
  </si>
  <si>
    <t>08/20/2011</t>
  </si>
  <si>
    <t>05/11/2011</t>
  </si>
  <si>
    <t>07/30/2008</t>
  </si>
  <si>
    <t>11/02/2007</t>
  </si>
  <si>
    <t>05/05/2007</t>
  </si>
  <si>
    <t>10/09/2006</t>
  </si>
  <si>
    <t>08/06/2006</t>
  </si>
  <si>
    <t>06/25/2005</t>
  </si>
  <si>
    <t>11/25/2004</t>
  </si>
  <si>
    <t>08/03/2004</t>
  </si>
  <si>
    <t>04/24/2003</t>
  </si>
  <si>
    <t>06/17/2000</t>
  </si>
  <si>
    <t>Austin, PA</t>
  </si>
  <si>
    <t>West Chester, PA</t>
  </si>
  <si>
    <t>Clarion, PA</t>
  </si>
  <si>
    <t>Smoketown, PA</t>
  </si>
  <si>
    <t>Doylestown, PA</t>
  </si>
  <si>
    <t>Sterling, PA</t>
  </si>
  <si>
    <t>Titusville, PA</t>
  </si>
  <si>
    <t>Tarentum, PA</t>
  </si>
  <si>
    <t>Greenville, PA</t>
  </si>
  <si>
    <t>Stewartstown, PA</t>
  </si>
  <si>
    <t>Brownsville, PA</t>
  </si>
  <si>
    <t>Bellefonte, PA</t>
  </si>
  <si>
    <t>Fairview, PA</t>
  </si>
  <si>
    <t>York, PA</t>
  </si>
  <si>
    <t>Phillipsburg, PA</t>
  </si>
  <si>
    <t>Newport, PA</t>
  </si>
  <si>
    <t>FREEDOM, PA</t>
  </si>
  <si>
    <t>United States</t>
  </si>
  <si>
    <t>41.700000</t>
  </si>
  <si>
    <t>39.983889</t>
  </si>
  <si>
    <t>41.221389</t>
  </si>
  <si>
    <t>40.041389</t>
  </si>
  <si>
    <t>40.330834</t>
  </si>
  <si>
    <t>41.340000</t>
  </si>
  <si>
    <t>41.611389</t>
  </si>
  <si>
    <t>40.603333</t>
  </si>
  <si>
    <t>39.989166</t>
  </si>
  <si>
    <t>41.457778</t>
  </si>
  <si>
    <t>39.795277</t>
  </si>
  <si>
    <t>40.039166</t>
  </si>
  <si>
    <t>40.885555</t>
  </si>
  <si>
    <t>40.215278</t>
  </si>
  <si>
    <t>39.916945</t>
  </si>
  <si>
    <t>40.884166</t>
  </si>
  <si>
    <t>40.516945</t>
  </si>
  <si>
    <t>-78.181389</t>
  </si>
  <si>
    <t>-75.591389</t>
  </si>
  <si>
    <t>-79.438611</t>
  </si>
  <si>
    <t>-76.201944</t>
  </si>
  <si>
    <t>-75.135277</t>
  </si>
  <si>
    <t>-75.421111</t>
  </si>
  <si>
    <t>-79.754167</t>
  </si>
  <si>
    <t>-79.826111</t>
  </si>
  <si>
    <t>-75.588333</t>
  </si>
  <si>
    <t>-80.373611</t>
  </si>
  <si>
    <t>-76.650555</t>
  </si>
  <si>
    <t>-79.860556</t>
  </si>
  <si>
    <t>-77.816389</t>
  </si>
  <si>
    <t>-76.861667</t>
  </si>
  <si>
    <t>-76.872778</t>
  </si>
  <si>
    <t>-78.087222</t>
  </si>
  <si>
    <t>-77.116667</t>
  </si>
  <si>
    <t>OQN</t>
  </si>
  <si>
    <t>AXQ</t>
  </si>
  <si>
    <t>S37</t>
  </si>
  <si>
    <t>DYL</t>
  </si>
  <si>
    <t>70N</t>
  </si>
  <si>
    <t>6GI</t>
  </si>
  <si>
    <t>9G1</t>
  </si>
  <si>
    <t>4G1</t>
  </si>
  <si>
    <t>OP2</t>
  </si>
  <si>
    <t>N96</t>
  </si>
  <si>
    <t>CXY</t>
  </si>
  <si>
    <t>THV</t>
  </si>
  <si>
    <t>PSB</t>
  </si>
  <si>
    <t>6G2</t>
  </si>
  <si>
    <t>N/A</t>
  </si>
  <si>
    <t>Brandywine Airport</t>
  </si>
  <si>
    <t>CLARION COUNTY</t>
  </si>
  <si>
    <t>Smoketown</t>
  </si>
  <si>
    <t>Doylestown Airport</t>
  </si>
  <si>
    <t>Spring Hill Airport</t>
  </si>
  <si>
    <t>Titusville Airport</t>
  </si>
  <si>
    <t>Rock Airport</t>
  </si>
  <si>
    <t>Greenville Municipal Airport</t>
  </si>
  <si>
    <t>Shoeatring Aviation Airfield</t>
  </si>
  <si>
    <t>Belefonte Airport</t>
  </si>
  <si>
    <t>Capital City Airport</t>
  </si>
  <si>
    <t>York</t>
  </si>
  <si>
    <t>Mid-State Airport</t>
  </si>
  <si>
    <t>KINDELBERGER AIRPORT</t>
  </si>
  <si>
    <t>Non-Fatal</t>
  </si>
  <si>
    <t>Destroyed</t>
  </si>
  <si>
    <t>Substantial</t>
  </si>
  <si>
    <t>Airplane</t>
  </si>
  <si>
    <t>C-GYSN</t>
  </si>
  <si>
    <t>N6842W</t>
  </si>
  <si>
    <t>N4017C</t>
  </si>
  <si>
    <t>N691LB</t>
  </si>
  <si>
    <t>N2SZ</t>
  </si>
  <si>
    <t>N9154K</t>
  </si>
  <si>
    <t>N13126</t>
  </si>
  <si>
    <t>N17825</t>
  </si>
  <si>
    <t>N333MY</t>
  </si>
  <si>
    <t>N289DT</t>
  </si>
  <si>
    <t>None</t>
  </si>
  <si>
    <t>N3447N</t>
  </si>
  <si>
    <t>N9227U</t>
  </si>
  <si>
    <t>N235G</t>
  </si>
  <si>
    <t>N720GP</t>
  </si>
  <si>
    <t>N6311P</t>
  </si>
  <si>
    <t>N6085U</t>
  </si>
  <si>
    <t>N5746B</t>
  </si>
  <si>
    <t>PIPER</t>
  </si>
  <si>
    <t>BARGER JERRY L</t>
  </si>
  <si>
    <t>JOSEPH BENDER</t>
  </si>
  <si>
    <t>WILSON WILLIAM M</t>
  </si>
  <si>
    <t>MOONEY</t>
  </si>
  <si>
    <t>CESSNA</t>
  </si>
  <si>
    <t>BEECH</t>
  </si>
  <si>
    <t>Eclipse Aviation Corporation</t>
  </si>
  <si>
    <t>Daniel R. Lloyd</t>
  </si>
  <si>
    <t>Lee Stevens</t>
  </si>
  <si>
    <t>Mooney</t>
  </si>
  <si>
    <t>Piper</t>
  </si>
  <si>
    <t>Aviat</t>
  </si>
  <si>
    <t>Cessna</t>
  </si>
  <si>
    <t>PA28</t>
  </si>
  <si>
    <t>CHALLENGER II</t>
  </si>
  <si>
    <t>MUSTANG II</t>
  </si>
  <si>
    <t>CRICKET MC12</t>
  </si>
  <si>
    <t>M20J</t>
  </si>
  <si>
    <t>172M</t>
  </si>
  <si>
    <t>F33A</t>
  </si>
  <si>
    <t>EA500</t>
  </si>
  <si>
    <t>Trish's Ride Home</t>
  </si>
  <si>
    <t>Sorrell SNS-2 Guppy</t>
  </si>
  <si>
    <t>M20F</t>
  </si>
  <si>
    <t>PA-46-350P</t>
  </si>
  <si>
    <t>PA-28-235</t>
  </si>
  <si>
    <t>PA 28-181</t>
  </si>
  <si>
    <t>PA-24-180</t>
  </si>
  <si>
    <t>Pitts S-2B</t>
  </si>
  <si>
    <t>182</t>
  </si>
  <si>
    <t>No</t>
  </si>
  <si>
    <t>Yes</t>
  </si>
  <si>
    <t>Reciprocating</t>
  </si>
  <si>
    <t>Turbo Fan</t>
  </si>
  <si>
    <t>Part 91: General Aviation</t>
  </si>
  <si>
    <t>Personal</t>
  </si>
  <si>
    <t>Instructional</t>
  </si>
  <si>
    <t>Unknown</t>
  </si>
  <si>
    <t>3</t>
  </si>
  <si>
    <t>2</t>
  </si>
  <si>
    <t>1</t>
  </si>
  <si>
    <t>0</t>
  </si>
  <si>
    <t>6</t>
  </si>
  <si>
    <t>4</t>
  </si>
  <si>
    <t>5</t>
  </si>
  <si>
    <t>IMC</t>
  </si>
  <si>
    <t>VMC</t>
  </si>
  <si>
    <t>TAKEOFF</t>
  </si>
  <si>
    <t>MANEUVERING</t>
  </si>
  <si>
    <t>LANDING</t>
  </si>
  <si>
    <t>Factual &lt;br /&gt;06/06/2018&lt;br/&gt;Final &lt;br /&gt;07/16/2018</t>
  </si>
  <si>
    <t>Factual &lt;br /&gt;11/28/2016&lt;br/&gt;Final &lt;br /&gt;12/15/2016</t>
  </si>
  <si>
    <t>Factual &lt;br /&gt;11/05/2014&lt;br/&gt;Final &lt;br /&gt;02/11/2015</t>
  </si>
  <si>
    <t>Factual &lt;br /&gt;11/21/2014&lt;br/&gt;Final &lt;br /&gt;12/10/2014</t>
  </si>
  <si>
    <t>Factual &lt;br /&gt;05/06/2014&lt;br/&gt;Final &lt;br /&gt;06/02/2014</t>
  </si>
  <si>
    <t>Factual &lt;br /&gt;06/14/2013&lt;br/&gt;Final &lt;br /&gt;06/19/2013</t>
  </si>
  <si>
    <t>Factual &lt;br /&gt;09/10/2012&lt;br/&gt;Final &lt;br /&gt;11/07/2012</t>
  </si>
  <si>
    <t>Factual &lt;br /&gt;01/05/2012&lt;br/&gt;Final &lt;br /&gt;03/08/2012</t>
  </si>
  <si>
    <t>Factual &lt;br /&gt;06/30/2011&lt;br/&gt;Final &lt;br /&gt;09/19/2011</t>
  </si>
  <si>
    <t>Factual &lt;br /&gt;06/23/2009&lt;br/&gt;Final &lt;br /&gt;09/30/2009</t>
  </si>
  <si>
    <t>Factual &lt;br /&gt;06/02/2008&lt;br/&gt;Final &lt;br /&gt;06/30/2008</t>
  </si>
  <si>
    <t>Factual &lt;br /&gt;03/19/2008&lt;br/&gt;Final &lt;br /&gt;12/13/2016</t>
  </si>
  <si>
    <t>Factual &lt;br /&gt;08/13/2007&lt;br/&gt;Final &lt;br /&gt;08/30/2007</t>
  </si>
  <si>
    <t>Factual &lt;br /&gt;12/11/2005&lt;br/&gt;Final &lt;br /&gt;02/28/2006</t>
  </si>
  <si>
    <t>Factual &lt;br /&gt;12/22/2004&lt;br/&gt;Final &lt;br /&gt;02/24/2005</t>
  </si>
  <si>
    <t>Factual &lt;br /&gt;01/11/2006&lt;br/&gt;Final &lt;br /&gt;03/28/2006</t>
  </si>
  <si>
    <t>Factual &lt;br /&gt;05/14/2004&lt;br/&gt;Final &lt;br /&gt;06/30/2004</t>
  </si>
  <si>
    <t>Factual &lt;br /&gt;11/29/2000&lt;br/&gt;Final &lt;br /&gt;03/02/2001</t>
  </si>
  <si>
    <t>07/16/2018</t>
  </si>
  <si>
    <t>12/15/2016</t>
  </si>
  <si>
    <t>02/11/2015</t>
  </si>
  <si>
    <t>12/10/2014</t>
  </si>
  <si>
    <t>06/02/2014</t>
  </si>
  <si>
    <t>06/19/2013</t>
  </si>
  <si>
    <t>11/07/2012</t>
  </si>
  <si>
    <t>03/08/2012</t>
  </si>
  <si>
    <t>09/19/2011</t>
  </si>
  <si>
    <t>09/30/2009</t>
  </si>
  <si>
    <t>06/30/2008</t>
  </si>
  <si>
    <t>12/13/2016</t>
  </si>
  <si>
    <t>08/30/2007</t>
  </si>
  <si>
    <t>02/28/2006</t>
  </si>
  <si>
    <t>02/24/2005</t>
  </si>
  <si>
    <t>03/28/2006</t>
  </si>
  <si>
    <t>06/30/2004</t>
  </si>
  <si>
    <t>03/02/2001</t>
  </si>
  <si>
    <t>Year</t>
  </si>
  <si>
    <t>Fatal</t>
  </si>
  <si>
    <t>Total</t>
  </si>
  <si>
    <t>% Fatal</t>
  </si>
  <si>
    <t>PA Weight &amp; Balance Accident Severity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</si>
</sst>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49" fontId="0" fillId="0" borderId="0" xfId="0" applyNumberFormat="1"/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9" fontId="3" fillId="0" borderId="0" xfId="1" applyFont="1" applyAlignment="1">
      <alignment horizontal="center"/>
    </xf>
    <xf numFmtId="0" fontId="4" fillId="0" borderId="2" xfId="0" applyFont="1" applyBorder="1" applyAlignment="1">
      <alignment horizontal="center"/>
    </xf>
    <xf numFmtId="9" fontId="4" fillId="0" borderId="2" xfId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1"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xmlns:ns1='http://www.ntsb.gov'">
  <Schema ID="Schema1" Namespace="http://www.ntsb.gov">
    <xsd:schema xmlns:xsd="http://www.w3.org/2001/XMLSchema" xmlns:ns0="http://www.ntsb.gov" xmlns="" targetNamespace="http://www.ntsb.gov">
      <xsd:element nillable="true" name="DATA">
        <xsd:complexType>
          <xsd:sequence minOccurs="0">
            <xsd:element minOccurs="0" nillable="true" name="ROWS" form="qualified">
              <xsd:complexType>
                <xsd:sequence minOccurs="0">
                  <xsd:element minOccurs="0" maxOccurs="unbounded" nillable="true" name="ROW" form="qualified">
                    <xsd:complexType>
                      <xsd:attribute name="EventId" form="unqualified" type="xsd:string"/>
                      <xsd:attribute name="InvestigationType" form="unqualified" type="xsd:string"/>
                      <xsd:attribute name="AccidentNumber" form="unqualified" type="xsd:string"/>
                      <xsd:attribute name="EventDate" form="unqualified" type="xsd:string"/>
                      <xsd:attribute name="Location" form="unqualified" type="xsd:string"/>
                      <xsd:attribute name="Country" form="unqualified" type="xsd:string"/>
                      <xsd:attribute name="Latitude" form="unqualified" type="xsd:string"/>
                      <xsd:attribute name="Longitude" form="unqualified" type="xsd:string"/>
                      <xsd:attribute name="AirportCode" form="unqualified" type="xsd:string"/>
                      <xsd:attribute name="AirportName" form="unqualified" type="xsd:string"/>
                      <xsd:attribute name="InjurySeverity" form="unqualified" type="xsd:string"/>
                      <xsd:attribute name="AircraftDamage" form="unqualified" type="xsd:string"/>
                      <xsd:attribute name="AircraftCategory" form="unqualified" type="xsd:string"/>
                      <xsd:attribute name="RegistrationNumber" form="unqualified" type="xsd:string"/>
                      <xsd:attribute name="Make" form="unqualified" type="xsd:string"/>
                      <xsd:attribute name="Model" form="unqualified" type="xsd:string"/>
                      <xsd:attribute name="AmateurBuilt" form="unqualified" type="xsd:string"/>
                      <xsd:attribute name="NumberOfEngines" form="unqualified" type="xsd:integer"/>
                      <xsd:attribute name="EngineType" form="unqualified" type="xsd:string"/>
                      <xsd:attribute name="FARDescription" form="unqualified" type="xsd:string"/>
                      <xsd:attribute name="Schedule" form="unqualified" type="xsd:string"/>
                      <xsd:attribute name="PurposeOfFlight" form="unqualified" type="xsd:string"/>
                      <xsd:attribute name="AirCarrier" form="unqualified" type="xsd:string"/>
                      <xsd:attribute name="TotalFatalInjuries" form="unqualified" type="xsd:string"/>
                      <xsd:attribute name="TotalSeriousInjuries" form="unqualified" type="xsd:string"/>
                      <xsd:attribute name="TotalMinorInjuries" form="unqualified" type="xsd:string"/>
                      <xsd:attribute name="TotalUninjured" form="unqualified" type="xsd:string"/>
                      <xsd:attribute name="WeatherCondition" form="unqualified" type="xsd:string"/>
                      <xsd:attribute name="BroadPhaseOfFlight" form="unqualified" type="xsd:string"/>
                      <xsd:attribute name="ReportStatus" form="unqualified" type="xsd:string"/>
                      <xsd:attribute name="PublicationDate" form="unqualified" type="xsd:string"/>
                    </xsd:complexType>
                  </xsd:element>
                </xsd:sequence>
              </xsd:complexType>
            </xsd:element>
          </xsd:sequence>
        </xsd:complexType>
      </xsd:element>
    </xsd:schema>
  </Schema>
  <Map ID="1" Name="DATA_Map" RootElement="DATA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xmlMaps" Target="xmlMaps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2DA85D2-FDB0-4B86-B508-C9464686AF43}" name="Table1" displayName="Table1" ref="A1:AF19" tableType="xml" totalsRowShown="0" connectionId="1">
  <autoFilter ref="A1:AF19" xr:uid="{0C795617-551F-43B9-87FD-E7C3240FAEB3}"/>
  <tableColumns count="32">
    <tableColumn id="1" xr3:uid="{7D6712CE-5DE9-4C75-9C93-3FF3EB9096FF}" uniqueName="EventId" name="EventId">
      <xmlColumnPr mapId="1" xpath="/ns1:DATA/ns1:ROWS/ns1:ROW/@EventId" xmlDataType="string"/>
    </tableColumn>
    <tableColumn id="2" xr3:uid="{FA8758AF-3FD4-4781-BB4F-383245E35A0B}" uniqueName="InvestigationType" name="InvestigationType">
      <xmlColumnPr mapId="1" xpath="/ns1:DATA/ns1:ROWS/ns1:ROW/@InvestigationType" xmlDataType="string"/>
    </tableColumn>
    <tableColumn id="3" xr3:uid="{DB1B7418-9F6C-458F-8253-3BC0323F2B3E}" uniqueName="AccidentNumber" name="AccidentNumber">
      <xmlColumnPr mapId="1" xpath="/ns1:DATA/ns1:ROWS/ns1:ROW/@AccidentNumber" xmlDataType="string"/>
    </tableColumn>
    <tableColumn id="4" xr3:uid="{B2C92B7F-6940-4CE4-81DC-A0A95FE53C5D}" uniqueName="EventDate" name="EventDate">
      <xmlColumnPr mapId="1" xpath="/ns1:DATA/ns1:ROWS/ns1:ROW/@EventDate" xmlDataType="string"/>
    </tableColumn>
    <tableColumn id="5" xr3:uid="{C78E19F1-2B31-4280-83B7-92A25C9E8B2C}" uniqueName="Location" name="Location">
      <xmlColumnPr mapId="1" xpath="/ns1:DATA/ns1:ROWS/ns1:ROW/@Location" xmlDataType="string"/>
    </tableColumn>
    <tableColumn id="6" xr3:uid="{0000541E-B06A-48BB-84E8-6B58AE101A0E}" uniqueName="Country" name="Country">
      <xmlColumnPr mapId="1" xpath="/ns1:DATA/ns1:ROWS/ns1:ROW/@Country" xmlDataType="string"/>
    </tableColumn>
    <tableColumn id="7" xr3:uid="{140665AE-F6AE-4D3F-AB04-1AD117935973}" uniqueName="Latitude" name="Latitude">
      <xmlColumnPr mapId="1" xpath="/ns1:DATA/ns1:ROWS/ns1:ROW/@Latitude" xmlDataType="string"/>
    </tableColumn>
    <tableColumn id="8" xr3:uid="{CCEA8A62-D09A-45DA-923A-027BD956EBA4}" uniqueName="Longitude" name="Longitude">
      <xmlColumnPr mapId="1" xpath="/ns1:DATA/ns1:ROWS/ns1:ROW/@Longitude" xmlDataType="string"/>
    </tableColumn>
    <tableColumn id="9" xr3:uid="{9DDC571F-E7A1-4BC4-82DA-812216C8AB00}" uniqueName="AirportCode" name="AirportCode">
      <xmlColumnPr mapId="1" xpath="/ns1:DATA/ns1:ROWS/ns1:ROW/@AirportCode" xmlDataType="string"/>
    </tableColumn>
    <tableColumn id="10" xr3:uid="{D623A857-F686-4445-9988-BA4D76447597}" uniqueName="AirportName" name="AirportName">
      <xmlColumnPr mapId="1" xpath="/ns1:DATA/ns1:ROWS/ns1:ROW/@AirportName" xmlDataType="string"/>
    </tableColumn>
    <tableColumn id="11" xr3:uid="{8A104FD2-9487-423E-99BC-F9FD71C002B4}" uniqueName="InjurySeverity" name="InjurySeverity">
      <xmlColumnPr mapId="1" xpath="/ns1:DATA/ns1:ROWS/ns1:ROW/@InjurySeverity" xmlDataType="string"/>
    </tableColumn>
    <tableColumn id="12" xr3:uid="{695AB6F9-ACA7-4369-973C-9252D9F945EE}" uniqueName="AircraftDamage" name="AircraftDamage">
      <xmlColumnPr mapId="1" xpath="/ns1:DATA/ns1:ROWS/ns1:ROW/@AircraftDamage" xmlDataType="string"/>
    </tableColumn>
    <tableColumn id="13" xr3:uid="{34A78327-0C72-4B7A-B122-4D527655BFE3}" uniqueName="AircraftCategory" name="AircraftCategory">
      <xmlColumnPr mapId="1" xpath="/ns1:DATA/ns1:ROWS/ns1:ROW/@AircraftCategory" xmlDataType="string"/>
    </tableColumn>
    <tableColumn id="14" xr3:uid="{132521EA-8535-4F0F-B0E1-238A80458556}" uniqueName="RegistrationNumber" name="RegistrationNumber">
      <xmlColumnPr mapId="1" xpath="/ns1:DATA/ns1:ROWS/ns1:ROW/@RegistrationNumber" xmlDataType="string"/>
    </tableColumn>
    <tableColumn id="15" xr3:uid="{924ACAC0-6872-433B-BBF1-A4442325D5D7}" uniqueName="Make" name="Make">
      <xmlColumnPr mapId="1" xpath="/ns1:DATA/ns1:ROWS/ns1:ROW/@Make" xmlDataType="string"/>
    </tableColumn>
    <tableColumn id="16" xr3:uid="{EE328D5E-FF0C-41A1-9EAF-1F62A0819DAA}" uniqueName="Model" name="Model">
      <xmlColumnPr mapId="1" xpath="/ns1:DATA/ns1:ROWS/ns1:ROW/@Model" xmlDataType="string"/>
    </tableColumn>
    <tableColumn id="17" xr3:uid="{8FDDC2A1-7B16-4B46-A155-E50B7A701039}" uniqueName="AmateurBuilt" name="AmateurBuilt">
      <xmlColumnPr mapId="1" xpath="/ns1:DATA/ns1:ROWS/ns1:ROW/@AmateurBuilt" xmlDataType="string"/>
    </tableColumn>
    <tableColumn id="18" xr3:uid="{203D26CB-43EF-407B-A71C-53D9D485BC4C}" uniqueName="NumberOfEngines" name="NumberOfEngines">
      <xmlColumnPr mapId="1" xpath="/ns1:DATA/ns1:ROWS/ns1:ROW/@NumberOfEngines" xmlDataType="integer"/>
    </tableColumn>
    <tableColumn id="19" xr3:uid="{DEF06444-D949-4E36-8BC2-34DD5D1179E4}" uniqueName="EngineType" name="EngineType">
      <xmlColumnPr mapId="1" xpath="/ns1:DATA/ns1:ROWS/ns1:ROW/@EngineType" xmlDataType="string"/>
    </tableColumn>
    <tableColumn id="20" xr3:uid="{8DAA7301-BD39-4513-AC12-D8FD4B0B4F8B}" uniqueName="FARDescription" name="FARDescription">
      <xmlColumnPr mapId="1" xpath="/ns1:DATA/ns1:ROWS/ns1:ROW/@FARDescription" xmlDataType="string"/>
    </tableColumn>
    <tableColumn id="21" xr3:uid="{FCAE007D-CDB0-4600-841B-1FA31CB32E99}" uniqueName="Schedule" name="Schedule">
      <xmlColumnPr mapId="1" xpath="/ns1:DATA/ns1:ROWS/ns1:ROW/@Schedule" xmlDataType="string"/>
    </tableColumn>
    <tableColumn id="22" xr3:uid="{3FFB00E1-EEF7-48F8-96E2-7C1C0ACB7F8C}" uniqueName="PurposeOfFlight" name="PurposeOfFlight">
      <xmlColumnPr mapId="1" xpath="/ns1:DATA/ns1:ROWS/ns1:ROW/@PurposeOfFlight" xmlDataType="string"/>
    </tableColumn>
    <tableColumn id="23" xr3:uid="{2AF40F96-519B-455E-995A-275D0AB2783C}" uniqueName="AirCarrier" name="AirCarrier">
      <xmlColumnPr mapId="1" xpath="/ns1:DATA/ns1:ROWS/ns1:ROW/@AirCarrier" xmlDataType="string"/>
    </tableColumn>
    <tableColumn id="24" xr3:uid="{87C2F87D-AE8F-404C-9D71-325871809713}" uniqueName="TotalFatalInjuries" name="TotalFatalInjuries">
      <xmlColumnPr mapId="1" xpath="/ns1:DATA/ns1:ROWS/ns1:ROW/@TotalFatalInjuries" xmlDataType="string"/>
    </tableColumn>
    <tableColumn id="25" xr3:uid="{3108746E-37DD-4FEF-B665-E087FBC3C3CE}" uniqueName="TotalSeriousInjuries" name="TotalSeriousInjuries">
      <xmlColumnPr mapId="1" xpath="/ns1:DATA/ns1:ROWS/ns1:ROW/@TotalSeriousInjuries" xmlDataType="string"/>
    </tableColumn>
    <tableColumn id="26" xr3:uid="{5288FAD3-D90A-4A30-AC68-45410FEB2342}" uniqueName="TotalMinorInjuries" name="TotalMinorInjuries">
      <xmlColumnPr mapId="1" xpath="/ns1:DATA/ns1:ROWS/ns1:ROW/@TotalMinorInjuries" xmlDataType="string"/>
    </tableColumn>
    <tableColumn id="27" xr3:uid="{7D20D66F-4489-46D6-AA82-583CAF9B2AC9}" uniqueName="TotalUninjured" name="TotalUninjured">
      <xmlColumnPr mapId="1" xpath="/ns1:DATA/ns1:ROWS/ns1:ROW/@TotalUninjured" xmlDataType="string"/>
    </tableColumn>
    <tableColumn id="28" xr3:uid="{F8F542BE-832E-4AF3-9D99-4C302197A247}" uniqueName="WeatherCondition" name="WeatherCondition">
      <xmlColumnPr mapId="1" xpath="/ns1:DATA/ns1:ROWS/ns1:ROW/@WeatherCondition" xmlDataType="string"/>
    </tableColumn>
    <tableColumn id="29" xr3:uid="{D87809E0-32F8-429D-A9C8-2A600F35AB90}" uniqueName="BroadPhaseOfFlight" name="BroadPhaseOfFlight">
      <xmlColumnPr mapId="1" xpath="/ns1:DATA/ns1:ROWS/ns1:ROW/@BroadPhaseOfFlight" xmlDataType="string"/>
    </tableColumn>
    <tableColumn id="30" xr3:uid="{6123675A-9340-4B28-8254-0AACBADA9612}" uniqueName="ReportStatus" name="ReportStatus">
      <xmlColumnPr mapId="1" xpath="/ns1:DATA/ns1:ROWS/ns1:ROW/@ReportStatus" xmlDataType="string"/>
    </tableColumn>
    <tableColumn id="31" xr3:uid="{42DB5305-2662-404E-9903-6DA2F99B54A7}" uniqueName="PublicationDate" name="PublicationDate">
      <xmlColumnPr mapId="1" xpath="/ns1:DATA/ns1:ROWS/ns1:ROW/@PublicationDate" xmlDataType="string"/>
    </tableColumn>
    <tableColumn id="32" xr3:uid="{9684272A-7EF4-4594-80AA-D93B2531155A}" uniqueName="32" name="Year" dataDxfId="0">
      <calculatedColumnFormula>YEAR(Table1[[#This Row],[EventDate]])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2CEA3-DCA8-4C09-ABE5-D4A991B74806}">
  <dimension ref="A1:E24"/>
  <sheetViews>
    <sheetView tabSelected="1" workbookViewId="0">
      <selection activeCell="M6" sqref="M6"/>
    </sheetView>
  </sheetViews>
  <sheetFormatPr defaultRowHeight="14.4" x14ac:dyDescent="0.3"/>
  <sheetData>
    <row r="1" spans="1:5" x14ac:dyDescent="0.3">
      <c r="A1" s="2" t="s">
        <v>280</v>
      </c>
      <c r="B1" s="2"/>
      <c r="C1" s="2"/>
      <c r="D1" s="2"/>
      <c r="E1" s="2"/>
    </row>
    <row r="2" spans="1:5" x14ac:dyDescent="0.3">
      <c r="A2" s="3" t="s">
        <v>276</v>
      </c>
      <c r="B2" s="4" t="s">
        <v>277</v>
      </c>
      <c r="C2" s="3" t="s">
        <v>167</v>
      </c>
      <c r="D2" s="3" t="s">
        <v>278</v>
      </c>
      <c r="E2" s="4" t="s">
        <v>279</v>
      </c>
    </row>
    <row r="3" spans="1:5" x14ac:dyDescent="0.3">
      <c r="A3" s="5">
        <v>2000</v>
      </c>
      <c r="B3" s="6">
        <f>COUNTIFS(Table1[Year],NTSB_WB_Summary!$A3,Table1[InjurySeverity],NTSB_WB_Summary!B$2)</f>
        <v>0</v>
      </c>
      <c r="C3" s="7">
        <f>COUNTIFS(Table1[Year],NTSB_WB_Summary!$A3,Table1[InjurySeverity],NTSB_WB_Summary!C$2)</f>
        <v>1</v>
      </c>
      <c r="D3" s="5">
        <f>SUM(B3:C3)</f>
        <v>1</v>
      </c>
      <c r="E3" s="8">
        <f>ROUND(B3/D3,2)</f>
        <v>0</v>
      </c>
    </row>
    <row r="4" spans="1:5" x14ac:dyDescent="0.3">
      <c r="A4" s="5">
        <v>2001</v>
      </c>
      <c r="B4" s="6">
        <f>COUNTIFS(Table1[Year],NTSB_WB_Summary!$A4,Table1[InjurySeverity],NTSB_WB_Summary!B$2)</f>
        <v>0</v>
      </c>
      <c r="C4" s="7">
        <f>COUNTIFS(Table1[Year],NTSB_WB_Summary!$A4,Table1[InjurySeverity],NTSB_WB_Summary!C$2)</f>
        <v>0</v>
      </c>
      <c r="D4" s="5">
        <f t="shared" ref="D4:D22" si="0">SUM(B4:C4)</f>
        <v>0</v>
      </c>
      <c r="E4" s="8">
        <v>0</v>
      </c>
    </row>
    <row r="5" spans="1:5" x14ac:dyDescent="0.3">
      <c r="A5" s="5">
        <v>2002</v>
      </c>
      <c r="B5" s="6">
        <f>COUNTIFS(Table1[Year],NTSB_WB_Summary!$A5,Table1[InjurySeverity],NTSB_WB_Summary!B$2)</f>
        <v>0</v>
      </c>
      <c r="C5" s="7">
        <f>COUNTIFS(Table1[Year],NTSB_WB_Summary!$A5,Table1[InjurySeverity],NTSB_WB_Summary!C$2)</f>
        <v>0</v>
      </c>
      <c r="D5" s="5">
        <f t="shared" si="0"/>
        <v>0</v>
      </c>
      <c r="E5" s="8">
        <v>0</v>
      </c>
    </row>
    <row r="6" spans="1:5" x14ac:dyDescent="0.3">
      <c r="A6" s="5">
        <v>2003</v>
      </c>
      <c r="B6" s="6">
        <f>COUNTIFS(Table1[Year],NTSB_WB_Summary!$A6,Table1[InjurySeverity],NTSB_WB_Summary!B$2)</f>
        <v>1</v>
      </c>
      <c r="C6" s="7">
        <f>COUNTIFS(Table1[Year],NTSB_WB_Summary!$A6,Table1[InjurySeverity],NTSB_WB_Summary!C$2)</f>
        <v>0</v>
      </c>
      <c r="D6" s="5">
        <f t="shared" si="0"/>
        <v>1</v>
      </c>
      <c r="E6" s="8">
        <f t="shared" ref="E4:E22" si="1">ROUND(B6/D6,2)</f>
        <v>1</v>
      </c>
    </row>
    <row r="7" spans="1:5" x14ac:dyDescent="0.3">
      <c r="A7" s="5">
        <v>2004</v>
      </c>
      <c r="B7" s="6">
        <f>COUNTIFS(Table1[Year],NTSB_WB_Summary!$A7,Table1[InjurySeverity],NTSB_WB_Summary!B$2)</f>
        <v>0</v>
      </c>
      <c r="C7" s="7">
        <f>COUNTIFS(Table1[Year],NTSB_WB_Summary!$A7,Table1[InjurySeverity],NTSB_WB_Summary!C$2)</f>
        <v>2</v>
      </c>
      <c r="D7" s="5">
        <f t="shared" si="0"/>
        <v>2</v>
      </c>
      <c r="E7" s="8">
        <f t="shared" si="1"/>
        <v>0</v>
      </c>
    </row>
    <row r="8" spans="1:5" x14ac:dyDescent="0.3">
      <c r="A8" s="5">
        <v>2005</v>
      </c>
      <c r="B8" s="6">
        <f>COUNTIFS(Table1[Year],NTSB_WB_Summary!$A8,Table1[InjurySeverity],NTSB_WB_Summary!B$2)</f>
        <v>1</v>
      </c>
      <c r="C8" s="7">
        <f>COUNTIFS(Table1[Year],NTSB_WB_Summary!$A8,Table1[InjurySeverity],NTSB_WB_Summary!C$2)</f>
        <v>0</v>
      </c>
      <c r="D8" s="5">
        <f t="shared" si="0"/>
        <v>1</v>
      </c>
      <c r="E8" s="8">
        <f t="shared" si="1"/>
        <v>1</v>
      </c>
    </row>
    <row r="9" spans="1:5" x14ac:dyDescent="0.3">
      <c r="A9" s="5">
        <v>2006</v>
      </c>
      <c r="B9" s="6">
        <f>COUNTIFS(Table1[Year],NTSB_WB_Summary!$A9,Table1[InjurySeverity],NTSB_WB_Summary!B$2)</f>
        <v>1</v>
      </c>
      <c r="C9" s="7">
        <f>COUNTIFS(Table1[Year],NTSB_WB_Summary!$A9,Table1[InjurySeverity],NTSB_WB_Summary!C$2)</f>
        <v>1</v>
      </c>
      <c r="D9" s="5">
        <f t="shared" si="0"/>
        <v>2</v>
      </c>
      <c r="E9" s="8">
        <f t="shared" si="1"/>
        <v>0.5</v>
      </c>
    </row>
    <row r="10" spans="1:5" x14ac:dyDescent="0.3">
      <c r="A10" s="5">
        <v>2007</v>
      </c>
      <c r="B10" s="6">
        <f>COUNTIFS(Table1[Year],NTSB_WB_Summary!$A10,Table1[InjurySeverity],NTSB_WB_Summary!B$2)</f>
        <v>2</v>
      </c>
      <c r="C10" s="7">
        <f>COUNTIFS(Table1[Year],NTSB_WB_Summary!$A10,Table1[InjurySeverity],NTSB_WB_Summary!C$2)</f>
        <v>0</v>
      </c>
      <c r="D10" s="5">
        <f t="shared" si="0"/>
        <v>2</v>
      </c>
      <c r="E10" s="8">
        <f t="shared" si="1"/>
        <v>1</v>
      </c>
    </row>
    <row r="11" spans="1:5" x14ac:dyDescent="0.3">
      <c r="A11" s="5">
        <v>2008</v>
      </c>
      <c r="B11" s="6">
        <f>COUNTIFS(Table1[Year],NTSB_WB_Summary!$A11,Table1[InjurySeverity],NTSB_WB_Summary!B$2)</f>
        <v>0</v>
      </c>
      <c r="C11" s="7">
        <f>COUNTIFS(Table1[Year],NTSB_WB_Summary!$A11,Table1[InjurySeverity],NTSB_WB_Summary!C$2)</f>
        <v>1</v>
      </c>
      <c r="D11" s="5">
        <f t="shared" si="0"/>
        <v>1</v>
      </c>
      <c r="E11" s="8">
        <f t="shared" si="1"/>
        <v>0</v>
      </c>
    </row>
    <row r="12" spans="1:5" x14ac:dyDescent="0.3">
      <c r="A12" s="5">
        <v>2009</v>
      </c>
      <c r="B12" s="6">
        <f>COUNTIFS(Table1[Year],NTSB_WB_Summary!$A12,Table1[InjurySeverity],NTSB_WB_Summary!B$2)</f>
        <v>0</v>
      </c>
      <c r="C12" s="7">
        <f>COUNTIFS(Table1[Year],NTSB_WB_Summary!$A12,Table1[InjurySeverity],NTSB_WB_Summary!C$2)</f>
        <v>0</v>
      </c>
      <c r="D12" s="5">
        <f t="shared" si="0"/>
        <v>0</v>
      </c>
      <c r="E12" s="8">
        <v>0</v>
      </c>
    </row>
    <row r="13" spans="1:5" x14ac:dyDescent="0.3">
      <c r="A13" s="5">
        <v>2010</v>
      </c>
      <c r="B13" s="6">
        <f>COUNTIFS(Table1[Year],NTSB_WB_Summary!$A13,Table1[InjurySeverity],NTSB_WB_Summary!B$2)</f>
        <v>0</v>
      </c>
      <c r="C13" s="7">
        <f>COUNTIFS(Table1[Year],NTSB_WB_Summary!$A13,Table1[InjurySeverity],NTSB_WB_Summary!C$2)</f>
        <v>0</v>
      </c>
      <c r="D13" s="5">
        <f t="shared" si="0"/>
        <v>0</v>
      </c>
      <c r="E13" s="8">
        <v>0</v>
      </c>
    </row>
    <row r="14" spans="1:5" x14ac:dyDescent="0.3">
      <c r="A14" s="5">
        <v>2011</v>
      </c>
      <c r="B14" s="6">
        <f>COUNTIFS(Table1[Year],NTSB_WB_Summary!$A14,Table1[InjurySeverity],NTSB_WB_Summary!B$2)</f>
        <v>1</v>
      </c>
      <c r="C14" s="7">
        <f>COUNTIFS(Table1[Year],NTSB_WB_Summary!$A14,Table1[InjurySeverity],NTSB_WB_Summary!C$2)</f>
        <v>1</v>
      </c>
      <c r="D14" s="5">
        <f t="shared" si="0"/>
        <v>2</v>
      </c>
      <c r="E14" s="8">
        <f t="shared" si="1"/>
        <v>0.5</v>
      </c>
    </row>
    <row r="15" spans="1:5" x14ac:dyDescent="0.3">
      <c r="A15" s="5">
        <v>2012</v>
      </c>
      <c r="B15" s="6">
        <f>COUNTIFS(Table1[Year],NTSB_WB_Summary!$A15,Table1[InjurySeverity],NTSB_WB_Summary!B$2)</f>
        <v>1</v>
      </c>
      <c r="C15" s="7">
        <f>COUNTIFS(Table1[Year],NTSB_WB_Summary!$A15,Table1[InjurySeverity],NTSB_WB_Summary!C$2)</f>
        <v>0</v>
      </c>
      <c r="D15" s="5">
        <f t="shared" si="0"/>
        <v>1</v>
      </c>
      <c r="E15" s="8">
        <f t="shared" si="1"/>
        <v>1</v>
      </c>
    </row>
    <row r="16" spans="1:5" x14ac:dyDescent="0.3">
      <c r="A16" s="5">
        <v>2013</v>
      </c>
      <c r="B16" s="6">
        <f>COUNTIFS(Table1[Year],NTSB_WB_Summary!$A16,Table1[InjurySeverity],NTSB_WB_Summary!B$2)</f>
        <v>1</v>
      </c>
      <c r="C16" s="7">
        <f>COUNTIFS(Table1[Year],NTSB_WB_Summary!$A16,Table1[InjurySeverity],NTSB_WB_Summary!C$2)</f>
        <v>1</v>
      </c>
      <c r="D16" s="5">
        <f t="shared" si="0"/>
        <v>2</v>
      </c>
      <c r="E16" s="8">
        <f t="shared" si="1"/>
        <v>0.5</v>
      </c>
    </row>
    <row r="17" spans="1:5" x14ac:dyDescent="0.3">
      <c r="A17" s="5">
        <v>2014</v>
      </c>
      <c r="B17" s="6">
        <f>COUNTIFS(Table1[Year],NTSB_WB_Summary!$A17,Table1[InjurySeverity],NTSB_WB_Summary!B$2)</f>
        <v>0</v>
      </c>
      <c r="C17" s="7">
        <f>COUNTIFS(Table1[Year],NTSB_WB_Summary!$A17,Table1[InjurySeverity],NTSB_WB_Summary!C$2)</f>
        <v>1</v>
      </c>
      <c r="D17" s="5">
        <f t="shared" si="0"/>
        <v>1</v>
      </c>
      <c r="E17" s="8">
        <f t="shared" si="1"/>
        <v>0</v>
      </c>
    </row>
    <row r="18" spans="1:5" x14ac:dyDescent="0.3">
      <c r="A18" s="5">
        <v>2015</v>
      </c>
      <c r="B18" s="6">
        <f>COUNTIFS(Table1[Year],NTSB_WB_Summary!$A18,Table1[InjurySeverity],NTSB_WB_Summary!B$2)</f>
        <v>1</v>
      </c>
      <c r="C18" s="7">
        <f>COUNTIFS(Table1[Year],NTSB_WB_Summary!$A18,Table1[InjurySeverity],NTSB_WB_Summary!C$2)</f>
        <v>0</v>
      </c>
      <c r="D18" s="5">
        <f t="shared" si="0"/>
        <v>1</v>
      </c>
      <c r="E18" s="8">
        <f t="shared" si="1"/>
        <v>1</v>
      </c>
    </row>
    <row r="19" spans="1:5" x14ac:dyDescent="0.3">
      <c r="A19" s="5">
        <v>2016</v>
      </c>
      <c r="B19" s="6">
        <f>COUNTIFS(Table1[Year],NTSB_WB_Summary!$A19,Table1[InjurySeverity],NTSB_WB_Summary!B$2)</f>
        <v>1</v>
      </c>
      <c r="C19" s="7">
        <f>COUNTIFS(Table1[Year],NTSB_WB_Summary!$A19,Table1[InjurySeverity],NTSB_WB_Summary!C$2)</f>
        <v>0</v>
      </c>
      <c r="D19" s="5">
        <f t="shared" si="0"/>
        <v>1</v>
      </c>
      <c r="E19" s="8">
        <f t="shared" si="1"/>
        <v>1</v>
      </c>
    </row>
    <row r="20" spans="1:5" x14ac:dyDescent="0.3">
      <c r="A20" s="5">
        <v>2017</v>
      </c>
      <c r="B20" s="6">
        <f>COUNTIFS(Table1[Year],NTSB_WB_Summary!$A20,Table1[InjurySeverity],NTSB_WB_Summary!B$2)</f>
        <v>0</v>
      </c>
      <c r="C20" s="7">
        <f>COUNTIFS(Table1[Year],NTSB_WB_Summary!$A20,Table1[InjurySeverity],NTSB_WB_Summary!C$2)</f>
        <v>0</v>
      </c>
      <c r="D20" s="5">
        <f t="shared" si="0"/>
        <v>0</v>
      </c>
      <c r="E20" s="8">
        <v>0</v>
      </c>
    </row>
    <row r="21" spans="1:5" x14ac:dyDescent="0.3">
      <c r="A21" s="5">
        <v>2018</v>
      </c>
      <c r="B21" s="6">
        <f>COUNTIFS(Table1[Year],NTSB_WB_Summary!$A21,Table1[InjurySeverity],NTSB_WB_Summary!B$2)</f>
        <v>0</v>
      </c>
      <c r="C21" s="7">
        <f>COUNTIFS(Table1[Year],NTSB_WB_Summary!$A21,Table1[InjurySeverity],NTSB_WB_Summary!C$2)</f>
        <v>0</v>
      </c>
      <c r="D21" s="5">
        <f t="shared" si="0"/>
        <v>0</v>
      </c>
      <c r="E21" s="8">
        <v>0</v>
      </c>
    </row>
    <row r="22" spans="1:5" x14ac:dyDescent="0.3">
      <c r="A22" s="5">
        <v>2019</v>
      </c>
      <c r="B22" s="6">
        <f>COUNTIFS(Table1[Year],NTSB_WB_Summary!$A22,Table1[InjurySeverity],NTSB_WB_Summary!B$2)</f>
        <v>0</v>
      </c>
      <c r="C22" s="7">
        <f>COUNTIFS(Table1[Year],NTSB_WB_Summary!$A22,Table1[InjurySeverity],NTSB_WB_Summary!C$2)</f>
        <v>0</v>
      </c>
      <c r="D22" s="5">
        <f t="shared" si="0"/>
        <v>0</v>
      </c>
      <c r="E22" s="8">
        <v>0</v>
      </c>
    </row>
    <row r="23" spans="1:5" ht="16.2" thickBot="1" x14ac:dyDescent="0.35">
      <c r="A23" s="9" t="s">
        <v>278</v>
      </c>
      <c r="B23" s="9">
        <f>SUM(B3:B22)</f>
        <v>10</v>
      </c>
      <c r="C23" s="9">
        <f>SUM(C3:C22)</f>
        <v>8</v>
      </c>
      <c r="D23" s="9">
        <f>SUM(B23,C23)</f>
        <v>18</v>
      </c>
      <c r="E23" s="10">
        <f>ROUND(B23/D23,2)</f>
        <v>0.56000000000000005</v>
      </c>
    </row>
    <row r="24" spans="1:5" ht="15" thickTop="1" x14ac:dyDescent="0.3"/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9"/>
  <sheetViews>
    <sheetView workbookViewId="0">
      <selection activeCell="W19" sqref="A19:XFD19"/>
    </sheetView>
  </sheetViews>
  <sheetFormatPr defaultRowHeight="14.4" x14ac:dyDescent="0.3"/>
  <cols>
    <col min="1" max="1" width="15.109375" bestFit="1" customWidth="1"/>
    <col min="2" max="2" width="18.33203125" bestFit="1" customWidth="1"/>
    <col min="3" max="3" width="17.5546875" bestFit="1" customWidth="1"/>
    <col min="4" max="4" width="11.88671875" bestFit="1" customWidth="1"/>
    <col min="5" max="5" width="15.44140625" bestFit="1" customWidth="1"/>
    <col min="6" max="6" width="11.88671875" bestFit="1" customWidth="1"/>
    <col min="7" max="7" width="10.109375" bestFit="1" customWidth="1"/>
    <col min="8" max="8" width="11.6640625" bestFit="1" customWidth="1"/>
    <col min="9" max="9" width="13.44140625" bestFit="1" customWidth="1"/>
    <col min="10" max="10" width="23.88671875" bestFit="1" customWidth="1"/>
    <col min="11" max="11" width="15" bestFit="1" customWidth="1"/>
    <col min="12" max="12" width="16.44140625" bestFit="1" customWidth="1"/>
    <col min="13" max="13" width="17.109375" bestFit="1" customWidth="1"/>
    <col min="14" max="14" width="20.33203125" bestFit="1" customWidth="1"/>
    <col min="15" max="15" width="24.33203125" bestFit="1" customWidth="1"/>
    <col min="16" max="16" width="17.21875" bestFit="1" customWidth="1"/>
    <col min="17" max="17" width="14.33203125" bestFit="1" customWidth="1"/>
    <col min="18" max="18" width="18.6640625" bestFit="1" customWidth="1"/>
    <col min="19" max="19" width="13" bestFit="1" customWidth="1"/>
    <col min="20" max="20" width="21.5546875" bestFit="1" customWidth="1"/>
    <col min="21" max="21" width="10.88671875" bestFit="1" customWidth="1"/>
    <col min="22" max="22" width="16.77734375" bestFit="1" customWidth="1"/>
    <col min="23" max="23" width="11.109375" bestFit="1" customWidth="1"/>
    <col min="24" max="24" width="17.77734375" bestFit="1" customWidth="1"/>
    <col min="25" max="25" width="20" bestFit="1" customWidth="1"/>
    <col min="26" max="26" width="18.88671875" bestFit="1" customWidth="1"/>
    <col min="27" max="27" width="16" bestFit="1" customWidth="1"/>
    <col min="28" max="28" width="18.77734375" bestFit="1" customWidth="1"/>
    <col min="29" max="29" width="20" bestFit="1" customWidth="1"/>
    <col min="30" max="30" width="45.77734375" bestFit="1" customWidth="1"/>
    <col min="31" max="31" width="16.6640625" bestFit="1" customWidth="1"/>
  </cols>
  <sheetData>
    <row r="1" spans="1:3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276</v>
      </c>
    </row>
    <row r="2" spans="1:32" x14ac:dyDescent="0.3">
      <c r="A2" s="1" t="s">
        <v>31</v>
      </c>
      <c r="B2" s="1" t="s">
        <v>49</v>
      </c>
      <c r="C2" s="1" t="s">
        <v>50</v>
      </c>
      <c r="D2" s="1" t="s">
        <v>68</v>
      </c>
      <c r="E2" s="1" t="s">
        <v>86</v>
      </c>
      <c r="F2" s="1" t="s">
        <v>103</v>
      </c>
      <c r="G2" s="1" t="s">
        <v>104</v>
      </c>
      <c r="H2" s="1" t="s">
        <v>121</v>
      </c>
      <c r="I2" s="1"/>
      <c r="J2" s="1" t="s">
        <v>152</v>
      </c>
      <c r="K2" s="1" t="s">
        <v>277</v>
      </c>
      <c r="L2" s="1" t="s">
        <v>168</v>
      </c>
      <c r="M2" s="1" t="s">
        <v>170</v>
      </c>
      <c r="N2" s="1" t="s">
        <v>171</v>
      </c>
      <c r="O2" s="1" t="s">
        <v>189</v>
      </c>
      <c r="P2" s="1" t="s">
        <v>203</v>
      </c>
      <c r="Q2" s="1" t="s">
        <v>220</v>
      </c>
      <c r="R2">
        <v>1</v>
      </c>
      <c r="S2" s="1" t="s">
        <v>222</v>
      </c>
      <c r="T2" s="1" t="s">
        <v>224</v>
      </c>
      <c r="U2" s="1"/>
      <c r="V2" s="1" t="s">
        <v>225</v>
      </c>
      <c r="W2" s="1"/>
      <c r="X2" s="1" t="s">
        <v>228</v>
      </c>
      <c r="Y2" s="1"/>
      <c r="Z2" s="1"/>
      <c r="AA2" s="1"/>
      <c r="AB2" s="1" t="s">
        <v>235</v>
      </c>
      <c r="AC2" s="1"/>
      <c r="AD2" s="1" t="s">
        <v>240</v>
      </c>
      <c r="AE2" s="1" t="s">
        <v>258</v>
      </c>
      <c r="AF2">
        <f>YEAR(Table1[[#This Row],[EventDate]])</f>
        <v>2016</v>
      </c>
    </row>
    <row r="3" spans="1:32" x14ac:dyDescent="0.3">
      <c r="A3" s="1" t="s">
        <v>32</v>
      </c>
      <c r="B3" s="1" t="s">
        <v>49</v>
      </c>
      <c r="C3" s="1" t="s">
        <v>51</v>
      </c>
      <c r="D3" s="1" t="s">
        <v>69</v>
      </c>
      <c r="E3" s="1" t="s">
        <v>87</v>
      </c>
      <c r="F3" s="1" t="s">
        <v>103</v>
      </c>
      <c r="G3" s="1" t="s">
        <v>105</v>
      </c>
      <c r="H3" s="1" t="s">
        <v>122</v>
      </c>
      <c r="I3" s="1" t="s">
        <v>138</v>
      </c>
      <c r="J3" s="1" t="s">
        <v>153</v>
      </c>
      <c r="K3" s="1" t="s">
        <v>277</v>
      </c>
      <c r="L3" s="1" t="s">
        <v>168</v>
      </c>
      <c r="M3" s="1" t="s">
        <v>170</v>
      </c>
      <c r="N3" s="1" t="s">
        <v>172</v>
      </c>
      <c r="O3" s="1" t="s">
        <v>189</v>
      </c>
      <c r="P3" s="1" t="s">
        <v>203</v>
      </c>
      <c r="Q3" s="1" t="s">
        <v>220</v>
      </c>
      <c r="R3">
        <v>1</v>
      </c>
      <c r="S3" s="1" t="s">
        <v>222</v>
      </c>
      <c r="T3" s="1" t="s">
        <v>224</v>
      </c>
      <c r="U3" s="1"/>
      <c r="V3" s="1" t="s">
        <v>225</v>
      </c>
      <c r="W3" s="1"/>
      <c r="X3" s="1" t="s">
        <v>229</v>
      </c>
      <c r="Y3" s="1"/>
      <c r="Z3" s="1"/>
      <c r="AA3" s="1"/>
      <c r="AB3" s="1" t="s">
        <v>236</v>
      </c>
      <c r="AC3" s="1" t="s">
        <v>237</v>
      </c>
      <c r="AD3" s="1" t="s">
        <v>241</v>
      </c>
      <c r="AE3" s="1" t="s">
        <v>259</v>
      </c>
      <c r="AF3">
        <f>YEAR(Table1[[#This Row],[EventDate]])</f>
        <v>2015</v>
      </c>
    </row>
    <row r="4" spans="1:32" x14ac:dyDescent="0.3">
      <c r="A4" s="1" t="s">
        <v>33</v>
      </c>
      <c r="B4" s="1" t="s">
        <v>49</v>
      </c>
      <c r="C4" s="1" t="s">
        <v>52</v>
      </c>
      <c r="D4" s="1" t="s">
        <v>70</v>
      </c>
      <c r="E4" s="1" t="s">
        <v>88</v>
      </c>
      <c r="F4" s="1" t="s">
        <v>103</v>
      </c>
      <c r="G4" s="1" t="s">
        <v>106</v>
      </c>
      <c r="H4" s="1" t="s">
        <v>123</v>
      </c>
      <c r="I4" s="1" t="s">
        <v>139</v>
      </c>
      <c r="J4" s="1" t="s">
        <v>154</v>
      </c>
      <c r="K4" s="1" t="s">
        <v>167</v>
      </c>
      <c r="L4" s="1" t="s">
        <v>169</v>
      </c>
      <c r="M4" s="1" t="s">
        <v>170</v>
      </c>
      <c r="N4" s="1" t="s">
        <v>173</v>
      </c>
      <c r="O4" s="1" t="s">
        <v>190</v>
      </c>
      <c r="P4" s="1" t="s">
        <v>204</v>
      </c>
      <c r="Q4" s="1" t="s">
        <v>220</v>
      </c>
      <c r="R4">
        <v>1</v>
      </c>
      <c r="S4" s="1" t="s">
        <v>222</v>
      </c>
      <c r="T4" s="1" t="s">
        <v>224</v>
      </c>
      <c r="U4" s="1"/>
      <c r="V4" s="1" t="s">
        <v>225</v>
      </c>
      <c r="W4" s="1"/>
      <c r="X4" s="1"/>
      <c r="Y4" s="1" t="s">
        <v>230</v>
      </c>
      <c r="Z4" s="1"/>
      <c r="AA4" s="1"/>
      <c r="AB4" s="1" t="s">
        <v>236</v>
      </c>
      <c r="AC4" s="1" t="s">
        <v>237</v>
      </c>
      <c r="AD4" s="1" t="s">
        <v>242</v>
      </c>
      <c r="AE4" s="1" t="s">
        <v>260</v>
      </c>
      <c r="AF4">
        <f>YEAR(Table1[[#This Row],[EventDate]])</f>
        <v>2014</v>
      </c>
    </row>
    <row r="5" spans="1:32" x14ac:dyDescent="0.3">
      <c r="A5" s="1" t="s">
        <v>34</v>
      </c>
      <c r="B5" s="1" t="s">
        <v>49</v>
      </c>
      <c r="C5" s="1" t="s">
        <v>53</v>
      </c>
      <c r="D5" s="1" t="s">
        <v>71</v>
      </c>
      <c r="E5" s="1" t="s">
        <v>89</v>
      </c>
      <c r="F5" s="1" t="s">
        <v>103</v>
      </c>
      <c r="G5" s="1" t="s">
        <v>107</v>
      </c>
      <c r="H5" s="1" t="s">
        <v>124</v>
      </c>
      <c r="I5" s="1" t="s">
        <v>140</v>
      </c>
      <c r="J5" s="1" t="s">
        <v>155</v>
      </c>
      <c r="K5" s="1" t="s">
        <v>167</v>
      </c>
      <c r="L5" s="1" t="s">
        <v>168</v>
      </c>
      <c r="M5" s="1" t="s">
        <v>170</v>
      </c>
      <c r="N5" s="1" t="s">
        <v>174</v>
      </c>
      <c r="O5" s="1" t="s">
        <v>191</v>
      </c>
      <c r="P5" s="1" t="s">
        <v>205</v>
      </c>
      <c r="Q5" s="1" t="s">
        <v>221</v>
      </c>
      <c r="R5">
        <v>1</v>
      </c>
      <c r="S5" s="1" t="s">
        <v>222</v>
      </c>
      <c r="T5" s="1" t="s">
        <v>224</v>
      </c>
      <c r="U5" s="1"/>
      <c r="V5" s="1" t="s">
        <v>225</v>
      </c>
      <c r="W5" s="1"/>
      <c r="X5" s="1"/>
      <c r="Y5" s="1" t="s">
        <v>230</v>
      </c>
      <c r="Z5" s="1"/>
      <c r="AA5" s="1"/>
      <c r="AB5" s="1" t="s">
        <v>236</v>
      </c>
      <c r="AC5" s="1" t="s">
        <v>237</v>
      </c>
      <c r="AD5" s="1" t="s">
        <v>243</v>
      </c>
      <c r="AE5" s="1" t="s">
        <v>261</v>
      </c>
      <c r="AF5">
        <f>YEAR(Table1[[#This Row],[EventDate]])</f>
        <v>2013</v>
      </c>
    </row>
    <row r="6" spans="1:32" x14ac:dyDescent="0.3">
      <c r="A6" s="1" t="s">
        <v>35</v>
      </c>
      <c r="B6" s="1" t="s">
        <v>49</v>
      </c>
      <c r="C6" s="1" t="s">
        <v>54</v>
      </c>
      <c r="D6" s="1" t="s">
        <v>72</v>
      </c>
      <c r="E6" s="1" t="s">
        <v>90</v>
      </c>
      <c r="F6" s="1" t="s">
        <v>103</v>
      </c>
      <c r="G6" s="1" t="s">
        <v>108</v>
      </c>
      <c r="H6" s="1" t="s">
        <v>125</v>
      </c>
      <c r="I6" s="1" t="s">
        <v>141</v>
      </c>
      <c r="J6" s="1" t="s">
        <v>156</v>
      </c>
      <c r="K6" s="1" t="s">
        <v>277</v>
      </c>
      <c r="L6" s="1" t="s">
        <v>169</v>
      </c>
      <c r="M6" s="1" t="s">
        <v>170</v>
      </c>
      <c r="N6" s="1" t="s">
        <v>175</v>
      </c>
      <c r="O6" s="1" t="s">
        <v>192</v>
      </c>
      <c r="P6" s="1" t="s">
        <v>206</v>
      </c>
      <c r="Q6" s="1" t="s">
        <v>221</v>
      </c>
      <c r="R6">
        <v>2</v>
      </c>
      <c r="S6" s="1" t="s">
        <v>222</v>
      </c>
      <c r="T6" s="1" t="s">
        <v>224</v>
      </c>
      <c r="U6" s="1"/>
      <c r="V6" s="1" t="s">
        <v>225</v>
      </c>
      <c r="W6" s="1"/>
      <c r="X6" s="1" t="s">
        <v>230</v>
      </c>
      <c r="Y6" s="1"/>
      <c r="Z6" s="1"/>
      <c r="AA6" s="1"/>
      <c r="AB6" s="1" t="s">
        <v>236</v>
      </c>
      <c r="AC6" s="1" t="s">
        <v>237</v>
      </c>
      <c r="AD6" s="1" t="s">
        <v>244</v>
      </c>
      <c r="AE6" s="1" t="s">
        <v>262</v>
      </c>
      <c r="AF6">
        <f>YEAR(Table1[[#This Row],[EventDate]])</f>
        <v>2013</v>
      </c>
    </row>
    <row r="7" spans="1:32" x14ac:dyDescent="0.3">
      <c r="A7" s="1" t="s">
        <v>36</v>
      </c>
      <c r="B7" s="1" t="s">
        <v>49</v>
      </c>
      <c r="C7" s="1" t="s">
        <v>55</v>
      </c>
      <c r="D7" s="1" t="s">
        <v>73</v>
      </c>
      <c r="E7" s="1" t="s">
        <v>91</v>
      </c>
      <c r="F7" s="1" t="s">
        <v>103</v>
      </c>
      <c r="G7" s="1" t="s">
        <v>109</v>
      </c>
      <c r="H7" s="1" t="s">
        <v>126</v>
      </c>
      <c r="I7" s="1" t="s">
        <v>142</v>
      </c>
      <c r="J7" s="1" t="s">
        <v>157</v>
      </c>
      <c r="K7" s="1" t="s">
        <v>277</v>
      </c>
      <c r="L7" s="1" t="s">
        <v>169</v>
      </c>
      <c r="M7" s="1" t="s">
        <v>170</v>
      </c>
      <c r="N7" s="1" t="s">
        <v>176</v>
      </c>
      <c r="O7" s="1" t="s">
        <v>193</v>
      </c>
      <c r="P7" s="1" t="s">
        <v>207</v>
      </c>
      <c r="Q7" s="1" t="s">
        <v>220</v>
      </c>
      <c r="R7">
        <v>1</v>
      </c>
      <c r="S7" s="1" t="s">
        <v>222</v>
      </c>
      <c r="T7" s="1" t="s">
        <v>224</v>
      </c>
      <c r="U7" s="1"/>
      <c r="V7" s="1" t="s">
        <v>225</v>
      </c>
      <c r="W7" s="1"/>
      <c r="X7" s="1" t="s">
        <v>229</v>
      </c>
      <c r="Y7" s="1" t="s">
        <v>230</v>
      </c>
      <c r="Z7" s="1"/>
      <c r="AA7" s="1"/>
      <c r="AB7" s="1" t="s">
        <v>236</v>
      </c>
      <c r="AC7" s="1" t="s">
        <v>237</v>
      </c>
      <c r="AD7" s="1" t="s">
        <v>245</v>
      </c>
      <c r="AE7" s="1" t="s">
        <v>263</v>
      </c>
      <c r="AF7">
        <f>YEAR(Table1[[#This Row],[EventDate]])</f>
        <v>2012</v>
      </c>
    </row>
    <row r="8" spans="1:32" x14ac:dyDescent="0.3">
      <c r="A8" s="1" t="s">
        <v>37</v>
      </c>
      <c r="B8" s="1" t="s">
        <v>49</v>
      </c>
      <c r="C8" s="1" t="s">
        <v>56</v>
      </c>
      <c r="D8" s="1" t="s">
        <v>74</v>
      </c>
      <c r="E8" s="1" t="s">
        <v>92</v>
      </c>
      <c r="F8" s="1" t="s">
        <v>103</v>
      </c>
      <c r="G8" s="1" t="s">
        <v>110</v>
      </c>
      <c r="H8" s="1" t="s">
        <v>127</v>
      </c>
      <c r="I8" s="1" t="s">
        <v>143</v>
      </c>
      <c r="J8" s="1" t="s">
        <v>158</v>
      </c>
      <c r="K8" s="1" t="s">
        <v>277</v>
      </c>
      <c r="L8" s="1" t="s">
        <v>169</v>
      </c>
      <c r="M8" s="1" t="s">
        <v>170</v>
      </c>
      <c r="N8" s="1" t="s">
        <v>177</v>
      </c>
      <c r="O8" s="1" t="s">
        <v>194</v>
      </c>
      <c r="P8" s="1" t="s">
        <v>208</v>
      </c>
      <c r="Q8" s="1" t="s">
        <v>220</v>
      </c>
      <c r="R8">
        <v>1</v>
      </c>
      <c r="S8" s="1" t="s">
        <v>222</v>
      </c>
      <c r="T8" s="1" t="s">
        <v>224</v>
      </c>
      <c r="U8" s="1"/>
      <c r="V8" s="1" t="s">
        <v>226</v>
      </c>
      <c r="W8" s="1"/>
      <c r="X8" s="1" t="s">
        <v>229</v>
      </c>
      <c r="Y8" s="1"/>
      <c r="Z8" s="1"/>
      <c r="AA8" s="1"/>
      <c r="AB8" s="1" t="s">
        <v>235</v>
      </c>
      <c r="AC8" s="1" t="s">
        <v>238</v>
      </c>
      <c r="AD8" s="1" t="s">
        <v>246</v>
      </c>
      <c r="AE8" s="1" t="s">
        <v>264</v>
      </c>
      <c r="AF8">
        <f>YEAR(Table1[[#This Row],[EventDate]])</f>
        <v>2011</v>
      </c>
    </row>
    <row r="9" spans="1:32" x14ac:dyDescent="0.3">
      <c r="A9" s="1" t="s">
        <v>38</v>
      </c>
      <c r="B9" s="1" t="s">
        <v>49</v>
      </c>
      <c r="C9" s="1" t="s">
        <v>57</v>
      </c>
      <c r="D9" s="1" t="s">
        <v>75</v>
      </c>
      <c r="E9" s="1" t="s">
        <v>93</v>
      </c>
      <c r="F9" s="1" t="s">
        <v>103</v>
      </c>
      <c r="G9" s="1" t="s">
        <v>111</v>
      </c>
      <c r="H9" s="1" t="s">
        <v>128</v>
      </c>
      <c r="I9" s="1" t="s">
        <v>144</v>
      </c>
      <c r="J9" s="1" t="s">
        <v>159</v>
      </c>
      <c r="K9" s="1" t="s">
        <v>167</v>
      </c>
      <c r="L9" s="1" t="s">
        <v>169</v>
      </c>
      <c r="M9" s="1" t="s">
        <v>170</v>
      </c>
      <c r="N9" s="1" t="s">
        <v>178</v>
      </c>
      <c r="O9" s="1" t="s">
        <v>195</v>
      </c>
      <c r="P9" s="1" t="s">
        <v>209</v>
      </c>
      <c r="Q9" s="1" t="s">
        <v>220</v>
      </c>
      <c r="R9">
        <v>1</v>
      </c>
      <c r="S9" s="1" t="s">
        <v>222</v>
      </c>
      <c r="T9" s="1" t="s">
        <v>224</v>
      </c>
      <c r="U9" s="1"/>
      <c r="V9" s="1" t="s">
        <v>225</v>
      </c>
      <c r="W9" s="1"/>
      <c r="X9" s="1"/>
      <c r="Y9" s="1" t="s">
        <v>229</v>
      </c>
      <c r="Z9" s="1" t="s">
        <v>229</v>
      </c>
      <c r="AA9" s="1"/>
      <c r="AB9" s="1" t="s">
        <v>236</v>
      </c>
      <c r="AC9" s="1" t="s">
        <v>237</v>
      </c>
      <c r="AD9" s="1" t="s">
        <v>247</v>
      </c>
      <c r="AE9" s="1" t="s">
        <v>265</v>
      </c>
      <c r="AF9">
        <f>YEAR(Table1[[#This Row],[EventDate]])</f>
        <v>2011</v>
      </c>
    </row>
    <row r="10" spans="1:32" x14ac:dyDescent="0.3">
      <c r="A10" s="1" t="s">
        <v>39</v>
      </c>
      <c r="B10" s="1" t="s">
        <v>49</v>
      </c>
      <c r="C10" s="1" t="s">
        <v>58</v>
      </c>
      <c r="D10" s="1" t="s">
        <v>76</v>
      </c>
      <c r="E10" s="1" t="s">
        <v>87</v>
      </c>
      <c r="F10" s="1" t="s">
        <v>103</v>
      </c>
      <c r="G10" s="1" t="s">
        <v>112</v>
      </c>
      <c r="H10" s="1" t="s">
        <v>129</v>
      </c>
      <c r="I10" s="1" t="s">
        <v>138</v>
      </c>
      <c r="J10" s="1" t="s">
        <v>153</v>
      </c>
      <c r="K10" s="1" t="s">
        <v>167</v>
      </c>
      <c r="L10" s="1" t="s">
        <v>169</v>
      </c>
      <c r="M10" s="1" t="s">
        <v>170</v>
      </c>
      <c r="N10" s="1" t="s">
        <v>179</v>
      </c>
      <c r="O10" s="1" t="s">
        <v>196</v>
      </c>
      <c r="P10" s="1" t="s">
        <v>210</v>
      </c>
      <c r="Q10" s="1" t="s">
        <v>220</v>
      </c>
      <c r="R10">
        <v>2</v>
      </c>
      <c r="S10" s="1" t="s">
        <v>223</v>
      </c>
      <c r="T10" s="1" t="s">
        <v>224</v>
      </c>
      <c r="U10" s="1"/>
      <c r="V10" s="1" t="s">
        <v>225</v>
      </c>
      <c r="W10" s="1"/>
      <c r="X10" s="1"/>
      <c r="Y10" s="1"/>
      <c r="Z10" s="1"/>
      <c r="AA10" s="1" t="s">
        <v>229</v>
      </c>
      <c r="AB10" s="1" t="s">
        <v>236</v>
      </c>
      <c r="AC10" s="1" t="s">
        <v>239</v>
      </c>
      <c r="AD10" s="1" t="s">
        <v>248</v>
      </c>
      <c r="AE10" s="1" t="s">
        <v>266</v>
      </c>
      <c r="AF10">
        <f>YEAR(Table1[[#This Row],[EventDate]])</f>
        <v>2008</v>
      </c>
    </row>
    <row r="11" spans="1:32" x14ac:dyDescent="0.3">
      <c r="A11" s="1" t="s">
        <v>40</v>
      </c>
      <c r="B11" s="1" t="s">
        <v>49</v>
      </c>
      <c r="C11" s="1" t="s">
        <v>59</v>
      </c>
      <c r="D11" s="1" t="s">
        <v>77</v>
      </c>
      <c r="E11" s="1" t="s">
        <v>94</v>
      </c>
      <c r="F11" s="1" t="s">
        <v>103</v>
      </c>
      <c r="G11" s="1" t="s">
        <v>113</v>
      </c>
      <c r="H11" s="1" t="s">
        <v>130</v>
      </c>
      <c r="I11" s="1" t="s">
        <v>145</v>
      </c>
      <c r="J11" s="1" t="s">
        <v>160</v>
      </c>
      <c r="K11" s="1" t="s">
        <v>277</v>
      </c>
      <c r="L11" s="1" t="s">
        <v>168</v>
      </c>
      <c r="M11" s="1" t="s">
        <v>170</v>
      </c>
      <c r="N11" s="1" t="s">
        <v>180</v>
      </c>
      <c r="O11" s="1" t="s">
        <v>197</v>
      </c>
      <c r="P11" s="1" t="s">
        <v>211</v>
      </c>
      <c r="Q11" s="1" t="s">
        <v>221</v>
      </c>
      <c r="R11">
        <v>1</v>
      </c>
      <c r="S11" s="1" t="s">
        <v>222</v>
      </c>
      <c r="T11" s="1" t="s">
        <v>224</v>
      </c>
      <c r="U11" s="1"/>
      <c r="V11" s="1" t="s">
        <v>225</v>
      </c>
      <c r="W11" s="1"/>
      <c r="X11" s="1" t="s">
        <v>230</v>
      </c>
      <c r="Y11" s="1"/>
      <c r="Z11" s="1"/>
      <c r="AA11" s="1"/>
      <c r="AB11" s="1" t="s">
        <v>236</v>
      </c>
      <c r="AC11" s="1" t="s">
        <v>238</v>
      </c>
      <c r="AD11" s="1" t="s">
        <v>249</v>
      </c>
      <c r="AE11" s="1" t="s">
        <v>267</v>
      </c>
      <c r="AF11">
        <f>YEAR(Table1[[#This Row],[EventDate]])</f>
        <v>2007</v>
      </c>
    </row>
    <row r="12" spans="1:32" x14ac:dyDescent="0.3">
      <c r="A12" s="1" t="s">
        <v>41</v>
      </c>
      <c r="B12" s="1" t="s">
        <v>49</v>
      </c>
      <c r="C12" s="1" t="s">
        <v>60</v>
      </c>
      <c r="D12" s="1" t="s">
        <v>78</v>
      </c>
      <c r="E12" s="1" t="s">
        <v>95</v>
      </c>
      <c r="F12" s="1" t="s">
        <v>103</v>
      </c>
      <c r="G12" s="1" t="s">
        <v>114</v>
      </c>
      <c r="H12" s="1" t="s">
        <v>131</v>
      </c>
      <c r="I12" s="1" t="s">
        <v>146</v>
      </c>
      <c r="J12" s="1" t="s">
        <v>161</v>
      </c>
      <c r="K12" s="1" t="s">
        <v>277</v>
      </c>
      <c r="L12" s="1" t="s">
        <v>169</v>
      </c>
      <c r="M12" s="1"/>
      <c r="N12" s="1" t="s">
        <v>181</v>
      </c>
      <c r="O12" s="1" t="s">
        <v>198</v>
      </c>
      <c r="P12" s="1" t="s">
        <v>212</v>
      </c>
      <c r="Q12" s="1" t="s">
        <v>221</v>
      </c>
      <c r="R12">
        <v>1</v>
      </c>
      <c r="S12" s="1" t="s">
        <v>222</v>
      </c>
      <c r="T12" s="1"/>
      <c r="U12" s="1"/>
      <c r="V12" s="1" t="s">
        <v>225</v>
      </c>
      <c r="W12" s="1"/>
      <c r="X12" s="1" t="s">
        <v>230</v>
      </c>
      <c r="Y12" s="1"/>
      <c r="Z12" s="1"/>
      <c r="AA12" s="1"/>
      <c r="AB12" s="1" t="s">
        <v>236</v>
      </c>
      <c r="AC12" s="1" t="s">
        <v>237</v>
      </c>
      <c r="AD12" s="1" t="s">
        <v>250</v>
      </c>
      <c r="AE12" s="1" t="s">
        <v>268</v>
      </c>
      <c r="AF12">
        <f>YEAR(Table1[[#This Row],[EventDate]])</f>
        <v>2007</v>
      </c>
    </row>
    <row r="13" spans="1:32" x14ac:dyDescent="0.3">
      <c r="A13" s="1" t="s">
        <v>42</v>
      </c>
      <c r="B13" s="1" t="s">
        <v>49</v>
      </c>
      <c r="C13" s="1" t="s">
        <v>61</v>
      </c>
      <c r="D13" s="1" t="s">
        <v>79</v>
      </c>
      <c r="E13" s="1" t="s">
        <v>96</v>
      </c>
      <c r="F13" s="1" t="s">
        <v>103</v>
      </c>
      <c r="G13" s="1" t="s">
        <v>115</v>
      </c>
      <c r="H13" s="1" t="s">
        <v>132</v>
      </c>
      <c r="I13" s="1"/>
      <c r="J13" s="1"/>
      <c r="K13" s="1" t="s">
        <v>277</v>
      </c>
      <c r="L13" s="1" t="s">
        <v>169</v>
      </c>
      <c r="M13" s="1" t="s">
        <v>170</v>
      </c>
      <c r="N13" s="1" t="s">
        <v>182</v>
      </c>
      <c r="O13" s="1" t="s">
        <v>199</v>
      </c>
      <c r="P13" s="1" t="s">
        <v>213</v>
      </c>
      <c r="Q13" s="1" t="s">
        <v>220</v>
      </c>
      <c r="R13">
        <v>1</v>
      </c>
      <c r="S13" s="1" t="s">
        <v>222</v>
      </c>
      <c r="T13" s="1" t="s">
        <v>224</v>
      </c>
      <c r="U13" s="1"/>
      <c r="V13" s="1" t="s">
        <v>226</v>
      </c>
      <c r="W13" s="1"/>
      <c r="X13" s="1" t="s">
        <v>229</v>
      </c>
      <c r="Y13" s="1"/>
      <c r="Z13" s="1"/>
      <c r="AA13" s="1"/>
      <c r="AB13" s="1" t="s">
        <v>236</v>
      </c>
      <c r="AC13" s="1" t="s">
        <v>238</v>
      </c>
      <c r="AD13" s="1" t="s">
        <v>251</v>
      </c>
      <c r="AE13" s="1" t="s">
        <v>269</v>
      </c>
      <c r="AF13">
        <f>YEAR(Table1[[#This Row],[EventDate]])</f>
        <v>2006</v>
      </c>
    </row>
    <row r="14" spans="1:32" x14ac:dyDescent="0.3">
      <c r="A14" s="1" t="s">
        <v>43</v>
      </c>
      <c r="B14" s="1" t="s">
        <v>49</v>
      </c>
      <c r="C14" s="1" t="s">
        <v>62</v>
      </c>
      <c r="D14" s="1" t="s">
        <v>80</v>
      </c>
      <c r="E14" s="1" t="s">
        <v>97</v>
      </c>
      <c r="F14" s="1" t="s">
        <v>103</v>
      </c>
      <c r="G14" s="1" t="s">
        <v>116</v>
      </c>
      <c r="H14" s="1" t="s">
        <v>133</v>
      </c>
      <c r="I14" s="1" t="s">
        <v>147</v>
      </c>
      <c r="J14" s="1" t="s">
        <v>162</v>
      </c>
      <c r="K14" s="1" t="s">
        <v>167</v>
      </c>
      <c r="L14" s="1" t="s">
        <v>169</v>
      </c>
      <c r="M14" s="1"/>
      <c r="N14" s="1" t="s">
        <v>183</v>
      </c>
      <c r="O14" s="1" t="s">
        <v>200</v>
      </c>
      <c r="P14" s="1" t="s">
        <v>214</v>
      </c>
      <c r="Q14" s="1" t="s">
        <v>220</v>
      </c>
      <c r="R14">
        <v>1</v>
      </c>
      <c r="S14" s="1" t="s">
        <v>222</v>
      </c>
      <c r="T14" s="1"/>
      <c r="U14" s="1"/>
      <c r="V14" s="1" t="s">
        <v>225</v>
      </c>
      <c r="W14" s="1"/>
      <c r="X14" s="1"/>
      <c r="Y14" s="1"/>
      <c r="Z14" s="1"/>
      <c r="AA14" s="1" t="s">
        <v>232</v>
      </c>
      <c r="AB14" s="1" t="s">
        <v>236</v>
      </c>
      <c r="AC14" s="1" t="s">
        <v>237</v>
      </c>
      <c r="AD14" s="1" t="s">
        <v>252</v>
      </c>
      <c r="AE14" s="1" t="s">
        <v>270</v>
      </c>
      <c r="AF14">
        <f>YEAR(Table1[[#This Row],[EventDate]])</f>
        <v>2006</v>
      </c>
    </row>
    <row r="15" spans="1:32" x14ac:dyDescent="0.3">
      <c r="A15" s="1" t="s">
        <v>44</v>
      </c>
      <c r="B15" s="1" t="s">
        <v>49</v>
      </c>
      <c r="C15" s="1" t="s">
        <v>63</v>
      </c>
      <c r="D15" s="1" t="s">
        <v>81</v>
      </c>
      <c r="E15" s="1" t="s">
        <v>98</v>
      </c>
      <c r="F15" s="1" t="s">
        <v>103</v>
      </c>
      <c r="G15" s="1" t="s">
        <v>117</v>
      </c>
      <c r="H15" s="1" t="s">
        <v>134</v>
      </c>
      <c r="I15" s="1" t="s">
        <v>148</v>
      </c>
      <c r="J15" s="1" t="s">
        <v>163</v>
      </c>
      <c r="K15" s="1" t="s">
        <v>277</v>
      </c>
      <c r="L15" s="1" t="s">
        <v>168</v>
      </c>
      <c r="M15" s="1"/>
      <c r="N15" s="1" t="s">
        <v>184</v>
      </c>
      <c r="O15" s="1" t="s">
        <v>200</v>
      </c>
      <c r="P15" s="1" t="s">
        <v>215</v>
      </c>
      <c r="Q15" s="1" t="s">
        <v>220</v>
      </c>
      <c r="R15">
        <v>1</v>
      </c>
      <c r="S15" s="1" t="s">
        <v>222</v>
      </c>
      <c r="T15" s="1"/>
      <c r="U15" s="1"/>
      <c r="V15" s="1" t="s">
        <v>225</v>
      </c>
      <c r="W15" s="1"/>
      <c r="X15" s="1" t="s">
        <v>228</v>
      </c>
      <c r="Y15" s="1" t="s">
        <v>230</v>
      </c>
      <c r="Z15" s="1"/>
      <c r="AA15" s="1"/>
      <c r="AB15" s="1" t="s">
        <v>236</v>
      </c>
      <c r="AC15" s="1" t="s">
        <v>237</v>
      </c>
      <c r="AD15" s="1" t="s">
        <v>253</v>
      </c>
      <c r="AE15" s="1" t="s">
        <v>271</v>
      </c>
      <c r="AF15">
        <f>YEAR(Table1[[#This Row],[EventDate]])</f>
        <v>2005</v>
      </c>
    </row>
    <row r="16" spans="1:32" x14ac:dyDescent="0.3">
      <c r="A16" s="1" t="s">
        <v>45</v>
      </c>
      <c r="B16" s="1" t="s">
        <v>49</v>
      </c>
      <c r="C16" s="1" t="s">
        <v>64</v>
      </c>
      <c r="D16" s="1" t="s">
        <v>82</v>
      </c>
      <c r="E16" s="1" t="s">
        <v>99</v>
      </c>
      <c r="F16" s="1" t="s">
        <v>103</v>
      </c>
      <c r="G16" s="1" t="s">
        <v>118</v>
      </c>
      <c r="H16" s="1" t="s">
        <v>135</v>
      </c>
      <c r="I16" s="1" t="s">
        <v>149</v>
      </c>
      <c r="J16" s="1" t="s">
        <v>164</v>
      </c>
      <c r="K16" s="1" t="s">
        <v>167</v>
      </c>
      <c r="L16" s="1" t="s">
        <v>169</v>
      </c>
      <c r="M16" s="1" t="s">
        <v>170</v>
      </c>
      <c r="N16" s="1" t="s">
        <v>185</v>
      </c>
      <c r="O16" s="1" t="s">
        <v>200</v>
      </c>
      <c r="P16" s="1" t="s">
        <v>216</v>
      </c>
      <c r="Q16" s="1" t="s">
        <v>220</v>
      </c>
      <c r="R16">
        <v>1</v>
      </c>
      <c r="S16" s="1" t="s">
        <v>222</v>
      </c>
      <c r="T16" s="1" t="s">
        <v>224</v>
      </c>
      <c r="U16" s="1"/>
      <c r="V16" s="1" t="s">
        <v>225</v>
      </c>
      <c r="W16" s="1"/>
      <c r="X16" s="1"/>
      <c r="Y16" s="1"/>
      <c r="Z16" s="1"/>
      <c r="AA16" s="1" t="s">
        <v>233</v>
      </c>
      <c r="AB16" s="1" t="s">
        <v>235</v>
      </c>
      <c r="AC16" s="1" t="s">
        <v>237</v>
      </c>
      <c r="AD16" s="1" t="s">
        <v>254</v>
      </c>
      <c r="AE16" s="1" t="s">
        <v>272</v>
      </c>
      <c r="AF16">
        <f>YEAR(Table1[[#This Row],[EventDate]])</f>
        <v>2004</v>
      </c>
    </row>
    <row r="17" spans="1:32" x14ac:dyDescent="0.3">
      <c r="A17" s="1" t="s">
        <v>46</v>
      </c>
      <c r="B17" s="1" t="s">
        <v>49</v>
      </c>
      <c r="C17" s="1" t="s">
        <v>65</v>
      </c>
      <c r="D17" s="1" t="s">
        <v>83</v>
      </c>
      <c r="E17" s="1" t="s">
        <v>100</v>
      </c>
      <c r="F17" s="1" t="s">
        <v>103</v>
      </c>
      <c r="G17" s="1" t="s">
        <v>119</v>
      </c>
      <c r="H17" s="1" t="s">
        <v>136</v>
      </c>
      <c r="I17" s="1" t="s">
        <v>150</v>
      </c>
      <c r="J17" s="1" t="s">
        <v>165</v>
      </c>
      <c r="K17" s="1" t="s">
        <v>167</v>
      </c>
      <c r="L17" s="1" t="s">
        <v>169</v>
      </c>
      <c r="M17" s="1"/>
      <c r="N17" s="1" t="s">
        <v>186</v>
      </c>
      <c r="O17" s="1" t="s">
        <v>200</v>
      </c>
      <c r="P17" s="1" t="s">
        <v>217</v>
      </c>
      <c r="Q17" s="1" t="s">
        <v>220</v>
      </c>
      <c r="R17">
        <v>1</v>
      </c>
      <c r="S17" s="1" t="s">
        <v>222</v>
      </c>
      <c r="T17" s="1"/>
      <c r="U17" s="1"/>
      <c r="V17" s="1" t="s">
        <v>225</v>
      </c>
      <c r="W17" s="1"/>
      <c r="X17" s="1"/>
      <c r="Y17" s="1"/>
      <c r="Z17" s="1"/>
      <c r="AA17" s="1" t="s">
        <v>228</v>
      </c>
      <c r="AB17" s="1" t="s">
        <v>236</v>
      </c>
      <c r="AC17" s="1" t="s">
        <v>237</v>
      </c>
      <c r="AD17" s="1" t="s">
        <v>255</v>
      </c>
      <c r="AE17" s="1" t="s">
        <v>273</v>
      </c>
      <c r="AF17">
        <f>YEAR(Table1[[#This Row],[EventDate]])</f>
        <v>2004</v>
      </c>
    </row>
    <row r="18" spans="1:32" x14ac:dyDescent="0.3">
      <c r="A18" s="1" t="s">
        <v>47</v>
      </c>
      <c r="B18" s="1" t="s">
        <v>49</v>
      </c>
      <c r="C18" s="1" t="s">
        <v>66</v>
      </c>
      <c r="D18" s="1" t="s">
        <v>84</v>
      </c>
      <c r="E18" s="1" t="s">
        <v>101</v>
      </c>
      <c r="F18" s="1" t="s">
        <v>103</v>
      </c>
      <c r="G18" s="1" t="s">
        <v>120</v>
      </c>
      <c r="H18" s="1" t="s">
        <v>137</v>
      </c>
      <c r="I18" s="1"/>
      <c r="J18" s="1"/>
      <c r="K18" s="1" t="s">
        <v>277</v>
      </c>
      <c r="L18" s="1" t="s">
        <v>169</v>
      </c>
      <c r="M18" s="1"/>
      <c r="N18" s="1" t="s">
        <v>187</v>
      </c>
      <c r="O18" s="1" t="s">
        <v>201</v>
      </c>
      <c r="P18" s="1" t="s">
        <v>218</v>
      </c>
      <c r="Q18" s="1" t="s">
        <v>220</v>
      </c>
      <c r="R18">
        <v>1</v>
      </c>
      <c r="S18" s="1" t="s">
        <v>222</v>
      </c>
      <c r="T18" s="1"/>
      <c r="U18" s="1"/>
      <c r="V18" s="1" t="s">
        <v>226</v>
      </c>
      <c r="W18" s="1"/>
      <c r="X18" s="1" t="s">
        <v>229</v>
      </c>
      <c r="Y18" s="1"/>
      <c r="Z18" s="1"/>
      <c r="AA18" s="1"/>
      <c r="AB18" s="1" t="s">
        <v>236</v>
      </c>
      <c r="AC18" s="1" t="s">
        <v>238</v>
      </c>
      <c r="AD18" s="1" t="s">
        <v>256</v>
      </c>
      <c r="AE18" s="1" t="s">
        <v>274</v>
      </c>
      <c r="AF18">
        <f>YEAR(Table1[[#This Row],[EventDate]])</f>
        <v>2003</v>
      </c>
    </row>
    <row r="19" spans="1:32" x14ac:dyDescent="0.3">
      <c r="A19" s="1" t="s">
        <v>48</v>
      </c>
      <c r="B19" s="1" t="s">
        <v>49</v>
      </c>
      <c r="C19" s="1" t="s">
        <v>67</v>
      </c>
      <c r="D19" s="1" t="s">
        <v>85</v>
      </c>
      <c r="E19" s="1" t="s">
        <v>102</v>
      </c>
      <c r="F19" s="1" t="s">
        <v>103</v>
      </c>
      <c r="G19" s="1"/>
      <c r="H19" s="1"/>
      <c r="I19" s="1" t="s">
        <v>151</v>
      </c>
      <c r="J19" s="1" t="s">
        <v>166</v>
      </c>
      <c r="K19" s="1" t="s">
        <v>167</v>
      </c>
      <c r="L19" s="1" t="s">
        <v>169</v>
      </c>
      <c r="M19" s="1"/>
      <c r="N19" s="1" t="s">
        <v>188</v>
      </c>
      <c r="O19" s="1" t="s">
        <v>202</v>
      </c>
      <c r="P19" s="1" t="s">
        <v>219</v>
      </c>
      <c r="Q19" s="1" t="s">
        <v>220</v>
      </c>
      <c r="R19">
        <v>1</v>
      </c>
      <c r="S19" s="1" t="s">
        <v>222</v>
      </c>
      <c r="T19" s="1"/>
      <c r="U19" s="1"/>
      <c r="V19" s="1" t="s">
        <v>227</v>
      </c>
      <c r="W19" s="1"/>
      <c r="X19" s="1" t="s">
        <v>231</v>
      </c>
      <c r="Y19" s="1" t="s">
        <v>231</v>
      </c>
      <c r="Z19" s="1" t="s">
        <v>231</v>
      </c>
      <c r="AA19" s="1" t="s">
        <v>234</v>
      </c>
      <c r="AB19" s="1" t="s">
        <v>236</v>
      </c>
      <c r="AC19" s="1" t="s">
        <v>237</v>
      </c>
      <c r="AD19" s="1" t="s">
        <v>257</v>
      </c>
      <c r="AE19" s="1" t="s">
        <v>275</v>
      </c>
      <c r="AF19">
        <f>YEAR(Table1[[#This Row],[EventDate]])</f>
        <v>2000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NTSB_WB_Summary</vt:lpstr>
      <vt:lpstr>NTSB_WB_Details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doylewj</dc:creator>
  <cp:lastModifiedBy>DoyleWJ</cp:lastModifiedBy>
  <dcterms:created xsi:type="dcterms:W3CDTF">2020-07-28T12:01:07Z</dcterms:created>
  <dcterms:modified xsi:type="dcterms:W3CDTF">2020-07-28T12:37:28Z</dcterms:modified>
</cp:coreProperties>
</file>