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yleWJ\Documents\Aviation CD\FAA Presentations\FAAST_Password_Protected\Loss_of_Control\W&amp;B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1" l="1"/>
  <c r="Q20" i="1"/>
  <c r="R20" i="1"/>
  <c r="O20" i="1"/>
  <c r="J20" i="1"/>
  <c r="K20" i="1"/>
  <c r="L20" i="1"/>
  <c r="I20" i="1"/>
  <c r="P15" i="1"/>
  <c r="Q15" i="1"/>
  <c r="R15" i="1"/>
  <c r="O15" i="1"/>
  <c r="J15" i="1"/>
  <c r="K15" i="1"/>
  <c r="L15" i="1"/>
  <c r="I15" i="1"/>
  <c r="N20" i="1"/>
  <c r="H20" i="1"/>
  <c r="N15" i="1"/>
  <c r="H15" i="1"/>
  <c r="D20" i="1"/>
  <c r="E20" i="1"/>
  <c r="F20" i="1"/>
  <c r="C20" i="1"/>
  <c r="P10" i="1"/>
  <c r="Q10" i="1"/>
  <c r="R10" i="1"/>
  <c r="O10" i="1"/>
  <c r="J10" i="1"/>
  <c r="K10" i="1"/>
  <c r="L10" i="1"/>
  <c r="I10" i="1"/>
  <c r="D15" i="1"/>
  <c r="E15" i="1"/>
  <c r="F15" i="1"/>
  <c r="C15" i="1"/>
  <c r="N10" i="1"/>
  <c r="N9" i="1"/>
  <c r="N5" i="1"/>
  <c r="O5" i="1" s="1"/>
  <c r="H5" i="1"/>
  <c r="J5" i="1" s="1"/>
  <c r="H10" i="1"/>
  <c r="H9" i="1"/>
  <c r="D10" i="1"/>
  <c r="E10" i="1"/>
  <c r="F10" i="1"/>
  <c r="C10" i="1"/>
  <c r="P5" i="1"/>
  <c r="I5" i="1"/>
  <c r="D5" i="1"/>
  <c r="E5" i="1"/>
  <c r="F5" i="1"/>
  <c r="C5" i="1"/>
  <c r="L5" i="1" l="1"/>
  <c r="K5" i="1"/>
  <c r="R5" i="1"/>
  <c r="Q5" i="1"/>
</calcChain>
</file>

<file path=xl/sharedStrings.xml><?xml version="1.0" encoding="utf-8"?>
<sst xmlns="http://schemas.openxmlformats.org/spreadsheetml/2006/main" count="89" uniqueCount="25">
  <si>
    <t>Weight</t>
  </si>
  <si>
    <t xml:space="preserve">Maximum Gross Weight   </t>
  </si>
  <si>
    <t xml:space="preserve">Flying Weight   </t>
  </si>
  <si>
    <t>At Takeoff</t>
  </si>
  <si>
    <t>After 1 hour at 10 GPH</t>
  </si>
  <si>
    <t>After 3 hours at 10 GPH</t>
  </si>
  <si>
    <t xml:space="preserve">Gross Weight   </t>
  </si>
  <si>
    <t>After 1 hour at 12 GPH</t>
  </si>
  <si>
    <t>After 3 hours at 12 GPH</t>
  </si>
  <si>
    <t>VA</t>
  </si>
  <si>
    <t>Gross Weight</t>
  </si>
  <si>
    <t>Flying Weight</t>
  </si>
  <si>
    <t>Vspeed Changes with Fuel Burn</t>
  </si>
  <si>
    <t>Cessna</t>
  </si>
  <si>
    <t>Cirrus</t>
  </si>
  <si>
    <r>
      <t>C172S V</t>
    </r>
    <r>
      <rPr>
        <b/>
        <vertAlign val="subscript"/>
        <sz val="11"/>
        <rFont val="Times New Roman"/>
        <family val="1"/>
      </rPr>
      <t>Speeds</t>
    </r>
  </si>
  <si>
    <r>
      <t>V</t>
    </r>
    <r>
      <rPr>
        <b/>
        <vertAlign val="subscript"/>
        <sz val="11"/>
        <rFont val="Times New Roman"/>
        <family val="1"/>
      </rPr>
      <t>A</t>
    </r>
  </si>
  <si>
    <r>
      <t>V</t>
    </r>
    <r>
      <rPr>
        <b/>
        <vertAlign val="subscript"/>
        <sz val="11"/>
        <rFont val="Times New Roman"/>
        <family val="1"/>
      </rPr>
      <t>Glide</t>
    </r>
  </si>
  <si>
    <r>
      <t>V</t>
    </r>
    <r>
      <rPr>
        <b/>
        <vertAlign val="subscript"/>
        <sz val="11"/>
        <rFont val="Times New Roman"/>
        <family val="1"/>
      </rPr>
      <t>S</t>
    </r>
  </si>
  <si>
    <r>
      <t>V</t>
    </r>
    <r>
      <rPr>
        <b/>
        <vertAlign val="subscript"/>
        <sz val="11"/>
        <rFont val="Times New Roman"/>
        <family val="1"/>
      </rPr>
      <t>SO</t>
    </r>
  </si>
  <si>
    <r>
      <t>C182T V</t>
    </r>
    <r>
      <rPr>
        <b/>
        <vertAlign val="subscript"/>
        <sz val="11"/>
        <rFont val="Times New Roman"/>
        <family val="1"/>
      </rPr>
      <t>Speeds</t>
    </r>
  </si>
  <si>
    <r>
      <t>U206H V</t>
    </r>
    <r>
      <rPr>
        <b/>
        <vertAlign val="subscript"/>
        <sz val="11"/>
        <rFont val="Times New Roman"/>
        <family val="1"/>
      </rPr>
      <t>Speeds</t>
    </r>
  </si>
  <si>
    <r>
      <t>V</t>
    </r>
    <r>
      <rPr>
        <b/>
        <vertAlign val="subscript"/>
        <sz val="11"/>
        <rFont val="Times New Roman"/>
        <family val="1"/>
      </rPr>
      <t>GLIDE</t>
    </r>
  </si>
  <si>
    <r>
      <t>SR20 V</t>
    </r>
    <r>
      <rPr>
        <b/>
        <vertAlign val="subscript"/>
        <sz val="11"/>
        <rFont val="Times New Roman"/>
        <family val="1"/>
      </rPr>
      <t>Speeds</t>
    </r>
  </si>
  <si>
    <r>
      <t>V</t>
    </r>
    <r>
      <rPr>
        <b/>
        <vertAlign val="subscript"/>
        <sz val="11"/>
        <rFont val="Times New Roman"/>
        <family val="1"/>
      </rPr>
      <t>O</t>
    </r>
    <r>
      <rPr>
        <b/>
        <sz val="11"/>
        <rFont val="Times New Roman"/>
        <family val="1"/>
      </rPr>
      <t xml:space="preserve"> (V</t>
    </r>
    <r>
      <rPr>
        <b/>
        <vertAlign val="subscript"/>
        <sz val="11"/>
        <rFont val="Times New Roman"/>
        <family val="1"/>
      </rPr>
      <t>A</t>
    </r>
    <r>
      <rPr>
        <b/>
        <sz val="11"/>
        <rFont val="Times New Roman"/>
        <family val="1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</si>
</sst>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b/>
      <vertAlign val="subscript"/>
      <sz val="11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abSelected="1" workbookViewId="0">
      <selection activeCell="U23" sqref="U23"/>
    </sheetView>
  </sheetViews>
  <sheetFormatPr defaultRowHeight="15" x14ac:dyDescent="0.25"/>
  <cols>
    <col min="1" max="1" width="26.140625" bestFit="1" customWidth="1"/>
    <col min="2" max="2" width="10.140625" bestFit="1" customWidth="1"/>
    <col min="7" max="7" width="0.7109375" customWidth="1"/>
    <col min="13" max="13" width="0.5703125" customWidth="1"/>
  </cols>
  <sheetData>
    <row r="1" spans="1:18" ht="15.75" x14ac:dyDescent="0.25">
      <c r="A1" s="2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x14ac:dyDescent="0.25">
      <c r="A2" s="7" t="s">
        <v>13</v>
      </c>
      <c r="B2" s="1" t="s">
        <v>3</v>
      </c>
      <c r="C2" s="1"/>
      <c r="D2" s="1"/>
      <c r="E2" s="1"/>
      <c r="F2" s="1"/>
      <c r="G2" s="3"/>
      <c r="H2" s="1" t="s">
        <v>4</v>
      </c>
      <c r="I2" s="1"/>
      <c r="J2" s="1"/>
      <c r="K2" s="1"/>
      <c r="L2" s="1"/>
      <c r="M2" s="3"/>
      <c r="N2" s="1" t="s">
        <v>5</v>
      </c>
      <c r="O2" s="1"/>
      <c r="P2" s="1"/>
      <c r="Q2" s="1"/>
      <c r="R2" s="1"/>
    </row>
    <row r="3" spans="1:18" ht="17.25" x14ac:dyDescent="0.3">
      <c r="A3" s="10" t="s">
        <v>15</v>
      </c>
      <c r="B3" s="4" t="s">
        <v>0</v>
      </c>
      <c r="C3" s="4" t="s">
        <v>16</v>
      </c>
      <c r="D3" s="4" t="s">
        <v>17</v>
      </c>
      <c r="E3" s="4" t="s">
        <v>18</v>
      </c>
      <c r="F3" s="4" t="s">
        <v>19</v>
      </c>
      <c r="G3" s="3"/>
      <c r="H3" s="4" t="s">
        <v>0</v>
      </c>
      <c r="I3" s="4" t="s">
        <v>16</v>
      </c>
      <c r="J3" s="4" t="s">
        <v>17</v>
      </c>
      <c r="K3" s="4" t="s">
        <v>18</v>
      </c>
      <c r="L3" s="4" t="s">
        <v>19</v>
      </c>
      <c r="M3" s="3"/>
      <c r="N3" s="4" t="s">
        <v>0</v>
      </c>
      <c r="O3" s="4" t="s">
        <v>16</v>
      </c>
      <c r="P3" s="4" t="s">
        <v>17</v>
      </c>
      <c r="Q3" s="4" t="s">
        <v>18</v>
      </c>
      <c r="R3" s="4" t="s">
        <v>19</v>
      </c>
    </row>
    <row r="4" spans="1:18" x14ac:dyDescent="0.25">
      <c r="A4" s="4" t="s">
        <v>1</v>
      </c>
      <c r="B4" s="5">
        <v>2550</v>
      </c>
      <c r="C4" s="5">
        <v>105</v>
      </c>
      <c r="D4" s="5">
        <v>68</v>
      </c>
      <c r="E4" s="5">
        <v>48</v>
      </c>
      <c r="F4" s="5">
        <v>40</v>
      </c>
      <c r="G4" s="3"/>
      <c r="H4" s="5">
        <v>2550</v>
      </c>
      <c r="I4" s="5">
        <v>105</v>
      </c>
      <c r="J4" s="5">
        <v>68</v>
      </c>
      <c r="K4" s="5">
        <v>48</v>
      </c>
      <c r="L4" s="5">
        <v>40</v>
      </c>
      <c r="M4" s="3"/>
      <c r="N4" s="5">
        <v>2550</v>
      </c>
      <c r="O4" s="5">
        <v>105</v>
      </c>
      <c r="P4" s="5">
        <v>68</v>
      </c>
      <c r="Q4" s="5">
        <v>48</v>
      </c>
      <c r="R4" s="5">
        <v>40</v>
      </c>
    </row>
    <row r="5" spans="1:18" x14ac:dyDescent="0.25">
      <c r="A5" s="8" t="s">
        <v>2</v>
      </c>
      <c r="B5" s="5">
        <v>2543</v>
      </c>
      <c r="C5" s="6">
        <f>ROUND(SQRT($B$5/$B$4)*C4,0)</f>
        <v>105</v>
      </c>
      <c r="D5" s="6">
        <f t="shared" ref="D5:F5" si="0">ROUND(SQRT($B$5/$B$4)*D4,0)</f>
        <v>68</v>
      </c>
      <c r="E5" s="6">
        <f t="shared" si="0"/>
        <v>48</v>
      </c>
      <c r="F5" s="6">
        <f t="shared" si="0"/>
        <v>40</v>
      </c>
      <c r="G5" s="3"/>
      <c r="H5" s="5">
        <f>B5-6*10</f>
        <v>2483</v>
      </c>
      <c r="I5" s="6">
        <f>ROUND(SQRT($H$5/$H$4)*I4,0)</f>
        <v>104</v>
      </c>
      <c r="J5" s="6">
        <f t="shared" ref="J5:L5" si="1">ROUND(SQRT($H$5/$H$4)*J4,0)</f>
        <v>67</v>
      </c>
      <c r="K5" s="6">
        <f t="shared" si="1"/>
        <v>47</v>
      </c>
      <c r="L5" s="6">
        <f t="shared" si="1"/>
        <v>39</v>
      </c>
      <c r="M5" s="3"/>
      <c r="N5" s="5">
        <f>B5-(6*10)*3</f>
        <v>2363</v>
      </c>
      <c r="O5" s="6">
        <f>ROUND(SQRT($N$5/$N$4)*O4,0)</f>
        <v>101</v>
      </c>
      <c r="P5" s="6">
        <f t="shared" ref="P5:R5" si="2">ROUND(SQRT($N$5/$N$4)*P4,0)</f>
        <v>65</v>
      </c>
      <c r="Q5" s="6">
        <f t="shared" si="2"/>
        <v>46</v>
      </c>
      <c r="R5" s="6">
        <f t="shared" si="2"/>
        <v>39</v>
      </c>
    </row>
    <row r="6" spans="1:18" ht="4.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x14ac:dyDescent="0.25">
      <c r="A7" s="7" t="s">
        <v>13</v>
      </c>
      <c r="B7" s="1" t="s">
        <v>3</v>
      </c>
      <c r="C7" s="1"/>
      <c r="D7" s="1"/>
      <c r="E7" s="1"/>
      <c r="F7" s="1"/>
      <c r="G7" s="3"/>
      <c r="H7" s="1" t="s">
        <v>7</v>
      </c>
      <c r="I7" s="1"/>
      <c r="J7" s="1"/>
      <c r="K7" s="1"/>
      <c r="L7" s="1"/>
      <c r="M7" s="3"/>
      <c r="N7" s="1" t="s">
        <v>8</v>
      </c>
      <c r="O7" s="1"/>
      <c r="P7" s="1"/>
      <c r="Q7" s="1"/>
      <c r="R7" s="1"/>
    </row>
    <row r="8" spans="1:18" ht="17.25" x14ac:dyDescent="0.3">
      <c r="A8" s="10" t="s">
        <v>20</v>
      </c>
      <c r="B8" s="8" t="s">
        <v>0</v>
      </c>
      <c r="C8" s="8" t="s">
        <v>16</v>
      </c>
      <c r="D8" s="8" t="s">
        <v>17</v>
      </c>
      <c r="E8" s="8" t="s">
        <v>18</v>
      </c>
      <c r="F8" s="8" t="s">
        <v>19</v>
      </c>
      <c r="G8" s="3"/>
      <c r="H8" s="4" t="s">
        <v>0</v>
      </c>
      <c r="I8" s="4" t="s">
        <v>16</v>
      </c>
      <c r="J8" s="4" t="s">
        <v>17</v>
      </c>
      <c r="K8" s="4" t="s">
        <v>18</v>
      </c>
      <c r="L8" s="4" t="s">
        <v>19</v>
      </c>
      <c r="M8" s="3"/>
      <c r="N8" s="4" t="s">
        <v>0</v>
      </c>
      <c r="O8" s="4" t="s">
        <v>16</v>
      </c>
      <c r="P8" s="4" t="s">
        <v>17</v>
      </c>
      <c r="Q8" s="4" t="s">
        <v>18</v>
      </c>
      <c r="R8" s="4" t="s">
        <v>19</v>
      </c>
    </row>
    <row r="9" spans="1:18" x14ac:dyDescent="0.25">
      <c r="A9" s="4" t="s">
        <v>6</v>
      </c>
      <c r="B9" s="6">
        <v>3100</v>
      </c>
      <c r="C9" s="6">
        <v>110</v>
      </c>
      <c r="D9" s="6">
        <v>76</v>
      </c>
      <c r="E9" s="6">
        <v>51</v>
      </c>
      <c r="F9" s="6">
        <v>41</v>
      </c>
      <c r="G9" s="3"/>
      <c r="H9" s="5">
        <f>B9</f>
        <v>3100</v>
      </c>
      <c r="I9" s="6">
        <v>110</v>
      </c>
      <c r="J9" s="6">
        <v>76</v>
      </c>
      <c r="K9" s="6">
        <v>51</v>
      </c>
      <c r="L9" s="6">
        <v>41</v>
      </c>
      <c r="M9" s="3"/>
      <c r="N9" s="9">
        <f>B9</f>
        <v>3100</v>
      </c>
      <c r="O9" s="6">
        <v>110</v>
      </c>
      <c r="P9" s="6">
        <v>76</v>
      </c>
      <c r="Q9" s="6">
        <v>51</v>
      </c>
      <c r="R9" s="6">
        <v>41</v>
      </c>
    </row>
    <row r="10" spans="1:18" x14ac:dyDescent="0.25">
      <c r="A10" s="8" t="s">
        <v>2</v>
      </c>
      <c r="B10" s="6">
        <v>3010</v>
      </c>
      <c r="C10" s="6">
        <f>ROUND(SQRT($B$10/$B$9)*C9,0)</f>
        <v>108</v>
      </c>
      <c r="D10" s="6">
        <f t="shared" ref="D10:F10" si="3">ROUND(SQRT($B$10/$B$9)*D9,0)</f>
        <v>75</v>
      </c>
      <c r="E10" s="6">
        <f t="shared" si="3"/>
        <v>50</v>
      </c>
      <c r="F10" s="6">
        <f t="shared" si="3"/>
        <v>40</v>
      </c>
      <c r="G10" s="3"/>
      <c r="H10" s="5">
        <f>B10-6*12</f>
        <v>2938</v>
      </c>
      <c r="I10" s="6">
        <f>ROUND(SQRT($H$10/$H$9)*I9,0)</f>
        <v>107</v>
      </c>
      <c r="J10" s="6">
        <f t="shared" ref="J10:L10" si="4">ROUND(SQRT($H$10/$H$9)*J9,0)</f>
        <v>74</v>
      </c>
      <c r="K10" s="6">
        <f t="shared" si="4"/>
        <v>50</v>
      </c>
      <c r="L10" s="6">
        <f t="shared" si="4"/>
        <v>40</v>
      </c>
      <c r="M10" s="3"/>
      <c r="N10" s="5">
        <f>B10-(6*12)*3</f>
        <v>2794</v>
      </c>
      <c r="O10" s="6">
        <f>ROUND(SQRT($N$10/$N$9)*O9,0)</f>
        <v>104</v>
      </c>
      <c r="P10" s="6">
        <f t="shared" ref="P10:R10" si="5">ROUND(SQRT($N$10/$N$9)*P9,0)</f>
        <v>72</v>
      </c>
      <c r="Q10" s="6">
        <f t="shared" si="5"/>
        <v>48</v>
      </c>
      <c r="R10" s="6">
        <f t="shared" si="5"/>
        <v>39</v>
      </c>
    </row>
    <row r="11" spans="1:18" ht="2.25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x14ac:dyDescent="0.25">
      <c r="A12" s="7" t="s">
        <v>13</v>
      </c>
      <c r="B12" s="1" t="s">
        <v>3</v>
      </c>
      <c r="C12" s="1"/>
      <c r="D12" s="1"/>
      <c r="E12" s="1"/>
      <c r="F12" s="1"/>
      <c r="G12" s="3"/>
      <c r="H12" s="1" t="s">
        <v>7</v>
      </c>
      <c r="I12" s="1"/>
      <c r="J12" s="1"/>
      <c r="K12" s="1"/>
      <c r="L12" s="1"/>
      <c r="M12" s="3"/>
      <c r="N12" s="1" t="s">
        <v>8</v>
      </c>
      <c r="O12" s="1"/>
      <c r="P12" s="1"/>
      <c r="Q12" s="1"/>
      <c r="R12" s="1"/>
    </row>
    <row r="13" spans="1:18" ht="17.25" x14ac:dyDescent="0.3">
      <c r="A13" s="10" t="s">
        <v>21</v>
      </c>
      <c r="B13" s="8" t="s">
        <v>0</v>
      </c>
      <c r="C13" s="8" t="s">
        <v>9</v>
      </c>
      <c r="D13" s="8" t="s">
        <v>22</v>
      </c>
      <c r="E13" s="8" t="s">
        <v>18</v>
      </c>
      <c r="F13" s="8" t="s">
        <v>19</v>
      </c>
      <c r="G13" s="3"/>
      <c r="H13" s="8" t="s">
        <v>0</v>
      </c>
      <c r="I13" s="8" t="s">
        <v>9</v>
      </c>
      <c r="J13" s="8" t="s">
        <v>22</v>
      </c>
      <c r="K13" s="8" t="s">
        <v>18</v>
      </c>
      <c r="L13" s="8" t="s">
        <v>19</v>
      </c>
      <c r="M13" s="3"/>
      <c r="N13" s="8" t="s">
        <v>0</v>
      </c>
      <c r="O13" s="8" t="s">
        <v>9</v>
      </c>
      <c r="P13" s="8" t="s">
        <v>22</v>
      </c>
      <c r="Q13" s="8" t="s">
        <v>18</v>
      </c>
      <c r="R13" s="8" t="s">
        <v>19</v>
      </c>
    </row>
    <row r="14" spans="1:18" x14ac:dyDescent="0.25">
      <c r="A14" s="4" t="s">
        <v>6</v>
      </c>
      <c r="B14" s="6">
        <v>3600</v>
      </c>
      <c r="C14" s="6">
        <v>110</v>
      </c>
      <c r="D14" s="6">
        <v>75</v>
      </c>
      <c r="E14" s="6">
        <v>50</v>
      </c>
      <c r="F14" s="6">
        <v>40</v>
      </c>
      <c r="G14" s="3"/>
      <c r="H14" s="6">
        <v>3600</v>
      </c>
      <c r="I14" s="6">
        <v>110</v>
      </c>
      <c r="J14" s="6">
        <v>75</v>
      </c>
      <c r="K14" s="6">
        <v>50</v>
      </c>
      <c r="L14" s="6">
        <v>40</v>
      </c>
      <c r="M14" s="3"/>
      <c r="N14" s="6">
        <v>3600</v>
      </c>
      <c r="O14" s="6">
        <v>110</v>
      </c>
      <c r="P14" s="6">
        <v>75</v>
      </c>
      <c r="Q14" s="6">
        <v>50</v>
      </c>
      <c r="R14" s="6">
        <v>40</v>
      </c>
    </row>
    <row r="15" spans="1:18" x14ac:dyDescent="0.25">
      <c r="A15" s="8" t="s">
        <v>2</v>
      </c>
      <c r="B15" s="6">
        <v>3449</v>
      </c>
      <c r="C15" s="6">
        <f>ROUND(SQRT($B$15/$B$14)*C14,0)</f>
        <v>108</v>
      </c>
      <c r="D15" s="6">
        <f t="shared" ref="D15:F15" si="6">ROUND(SQRT($B$15/$B$14)*D14,0)</f>
        <v>73</v>
      </c>
      <c r="E15" s="6">
        <f t="shared" si="6"/>
        <v>49</v>
      </c>
      <c r="F15" s="6">
        <f t="shared" si="6"/>
        <v>39</v>
      </c>
      <c r="G15" s="3"/>
      <c r="H15" s="5">
        <f>B15-6*12</f>
        <v>3377</v>
      </c>
      <c r="I15" s="6">
        <f>ROUND(SQRT($H$15/$H$14)*I14,0)</f>
        <v>107</v>
      </c>
      <c r="J15" s="6">
        <f t="shared" ref="J15:L15" si="7">ROUND(SQRT($H$15/$H$14)*J14,0)</f>
        <v>73</v>
      </c>
      <c r="K15" s="6">
        <f t="shared" si="7"/>
        <v>48</v>
      </c>
      <c r="L15" s="6">
        <f t="shared" si="7"/>
        <v>39</v>
      </c>
      <c r="M15" s="3"/>
      <c r="N15" s="5">
        <f>B15-(6*12)*3</f>
        <v>3233</v>
      </c>
      <c r="O15" s="6">
        <f>ROUND(SQRT($N$15/$N$14)*O14,0)</f>
        <v>104</v>
      </c>
      <c r="P15" s="6">
        <f t="shared" ref="P15:R15" si="8">ROUND(SQRT($N$15/$N$14)*P14,0)</f>
        <v>71</v>
      </c>
      <c r="Q15" s="6">
        <f t="shared" si="8"/>
        <v>47</v>
      </c>
      <c r="R15" s="6">
        <f t="shared" si="8"/>
        <v>38</v>
      </c>
    </row>
    <row r="16" spans="1:18" ht="5.25" customHeight="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</row>
    <row r="17" spans="1:18" x14ac:dyDescent="0.25">
      <c r="A17" s="7" t="s">
        <v>14</v>
      </c>
      <c r="B17" s="1" t="s">
        <v>3</v>
      </c>
      <c r="C17" s="1"/>
      <c r="D17" s="1"/>
      <c r="E17" s="1"/>
      <c r="F17" s="1"/>
      <c r="G17" s="3"/>
      <c r="H17" s="1" t="s">
        <v>7</v>
      </c>
      <c r="I17" s="1"/>
      <c r="J17" s="1"/>
      <c r="K17" s="1"/>
      <c r="L17" s="1"/>
      <c r="M17" s="3"/>
      <c r="N17" s="1" t="s">
        <v>8</v>
      </c>
      <c r="O17" s="1"/>
      <c r="P17" s="1"/>
      <c r="Q17" s="1"/>
      <c r="R17" s="1"/>
    </row>
    <row r="18" spans="1:18" ht="17.25" x14ac:dyDescent="0.3">
      <c r="A18" s="10" t="s">
        <v>23</v>
      </c>
      <c r="B18" s="4" t="s">
        <v>0</v>
      </c>
      <c r="C18" s="4" t="s">
        <v>24</v>
      </c>
      <c r="D18" s="4" t="s">
        <v>17</v>
      </c>
      <c r="E18" s="4" t="s">
        <v>18</v>
      </c>
      <c r="F18" s="4" t="s">
        <v>19</v>
      </c>
      <c r="G18" s="3"/>
      <c r="H18" s="4" t="s">
        <v>0</v>
      </c>
      <c r="I18" s="4" t="s">
        <v>24</v>
      </c>
      <c r="J18" s="4" t="s">
        <v>17</v>
      </c>
      <c r="K18" s="4" t="s">
        <v>18</v>
      </c>
      <c r="L18" s="4" t="s">
        <v>19</v>
      </c>
      <c r="M18" s="3"/>
      <c r="N18" s="4" t="s">
        <v>0</v>
      </c>
      <c r="O18" s="4" t="s">
        <v>24</v>
      </c>
      <c r="P18" s="4" t="s">
        <v>17</v>
      </c>
      <c r="Q18" s="4" t="s">
        <v>18</v>
      </c>
      <c r="R18" s="4" t="s">
        <v>19</v>
      </c>
    </row>
    <row r="19" spans="1:18" x14ac:dyDescent="0.25">
      <c r="A19" s="4" t="s">
        <v>10</v>
      </c>
      <c r="B19" s="5">
        <v>3000</v>
      </c>
      <c r="C19" s="5">
        <v>131</v>
      </c>
      <c r="D19" s="5">
        <v>96</v>
      </c>
      <c r="E19" s="5">
        <v>65</v>
      </c>
      <c r="F19" s="5">
        <v>56</v>
      </c>
      <c r="G19" s="3"/>
      <c r="H19" s="5">
        <v>3000</v>
      </c>
      <c r="I19" s="5">
        <v>131</v>
      </c>
      <c r="J19" s="5">
        <v>96</v>
      </c>
      <c r="K19" s="5">
        <v>65</v>
      </c>
      <c r="L19" s="5">
        <v>56</v>
      </c>
      <c r="M19" s="3"/>
      <c r="N19" s="5">
        <v>3000</v>
      </c>
      <c r="O19" s="5">
        <v>131</v>
      </c>
      <c r="P19" s="5">
        <v>96</v>
      </c>
      <c r="Q19" s="5">
        <v>65</v>
      </c>
      <c r="R19" s="5">
        <v>56</v>
      </c>
    </row>
    <row r="20" spans="1:18" x14ac:dyDescent="0.25">
      <c r="A20" s="8" t="s">
        <v>11</v>
      </c>
      <c r="B20" s="11">
        <v>2853</v>
      </c>
      <c r="C20" s="6">
        <f>ROUND(SQRT($B$20/$B$19)*C19,0)</f>
        <v>128</v>
      </c>
      <c r="D20" s="6">
        <f t="shared" ref="D20:F20" si="9">ROUND(SQRT($B$20/$B$19)*D19,0)</f>
        <v>94</v>
      </c>
      <c r="E20" s="6">
        <f t="shared" si="9"/>
        <v>63</v>
      </c>
      <c r="F20" s="6">
        <f t="shared" si="9"/>
        <v>55</v>
      </c>
      <c r="G20" s="3"/>
      <c r="H20" s="5">
        <f>B20-6*12</f>
        <v>2781</v>
      </c>
      <c r="I20" s="6">
        <f>ROUND(SQRT($H$20/$H$19)*I19,0)</f>
        <v>126</v>
      </c>
      <c r="J20" s="6">
        <f t="shared" ref="J20:L20" si="10">ROUND(SQRT($H$20/$H$19)*J19,0)</f>
        <v>92</v>
      </c>
      <c r="K20" s="6">
        <f t="shared" si="10"/>
        <v>63</v>
      </c>
      <c r="L20" s="6">
        <f t="shared" si="10"/>
        <v>54</v>
      </c>
      <c r="M20" s="3"/>
      <c r="N20" s="5">
        <f>B20-(6*12)*3</f>
        <v>2637</v>
      </c>
      <c r="O20" s="6">
        <f>ROUND(SQRT($N$20/$N$19)*O19,0)</f>
        <v>123</v>
      </c>
      <c r="P20" s="6">
        <f t="shared" ref="P20:R20" si="11">ROUND(SQRT($N$20/$N$19)*P19,0)</f>
        <v>90</v>
      </c>
      <c r="Q20" s="6">
        <f t="shared" si="11"/>
        <v>61</v>
      </c>
      <c r="R20" s="6">
        <f t="shared" si="11"/>
        <v>53</v>
      </c>
    </row>
  </sheetData>
  <mergeCells count="13">
    <mergeCell ref="A1:R1"/>
    <mergeCell ref="B12:F12"/>
    <mergeCell ref="H12:L12"/>
    <mergeCell ref="N12:R12"/>
    <mergeCell ref="B17:F17"/>
    <mergeCell ref="H17:L17"/>
    <mergeCell ref="N17:R17"/>
    <mergeCell ref="B2:F2"/>
    <mergeCell ref="H2:L2"/>
    <mergeCell ref="N2:R2"/>
    <mergeCell ref="B7:F7"/>
    <mergeCell ref="H7:L7"/>
    <mergeCell ref="N7:R7"/>
  </mergeCells>
  <pageMargins left="0.7" right="0.7" top="0.75" bottom="0.75" header="0.3" footer="0.3"/>
  <pageSetup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DoyleWJ</dc:creator>
  <cp:lastModifiedBy>DoyleWJ</cp:lastModifiedBy>
  <dcterms:created xsi:type="dcterms:W3CDTF">2015-04-12T21:22:29Z</dcterms:created>
  <dcterms:modified xsi:type="dcterms:W3CDTF">2015-04-12T22:05:44Z</dcterms:modified>
</cp:coreProperties>
</file>