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yleWJ\Documents\Aviation CD\FAA Presentations\FAAST_Password_Protected\LSA_Amateur_Built_Experimental\"/>
    </mc:Choice>
  </mc:AlternateContent>
  <bookViews>
    <workbookView xWindow="0" yWindow="0" windowWidth="20490" windowHeight="7755" activeTab="1"/>
  </bookViews>
  <sheets>
    <sheet name="Summary" sheetId="2" r:id="rId1"/>
    <sheet name="Details" sheetId="1" r:id="rId2"/>
  </sheets>
  <calcPr calcId="152511"/>
</workbook>
</file>

<file path=xl/calcChain.xml><?xml version="1.0" encoding="utf-8"?>
<calcChain xmlns="http://schemas.openxmlformats.org/spreadsheetml/2006/main">
  <c r="M14" i="2" l="1"/>
  <c r="M13" i="2"/>
  <c r="M15" i="2" s="1"/>
  <c r="L14" i="2"/>
  <c r="L15" i="2" s="1"/>
  <c r="L13" i="2"/>
  <c r="K14" i="2"/>
  <c r="K13" i="2"/>
  <c r="J14" i="2"/>
  <c r="J15" i="2" s="1"/>
  <c r="J13" i="2"/>
  <c r="I14" i="2"/>
  <c r="I13" i="2"/>
  <c r="H14" i="2"/>
  <c r="H15" i="2" s="1"/>
  <c r="H13" i="2"/>
  <c r="G14" i="2"/>
  <c r="G13" i="2"/>
  <c r="F14" i="2"/>
  <c r="F13" i="2"/>
  <c r="E14" i="2"/>
  <c r="E13" i="2"/>
  <c r="E15" i="2" s="1"/>
  <c r="D14" i="2"/>
  <c r="D15" i="2" s="1"/>
  <c r="D13" i="2"/>
  <c r="C14" i="2"/>
  <c r="C13" i="2"/>
  <c r="C15" i="2" s="1"/>
  <c r="B14" i="2"/>
  <c r="B13" i="2"/>
  <c r="K15" i="2"/>
  <c r="G15" i="2"/>
  <c r="F15" i="2"/>
  <c r="C3" i="2"/>
  <c r="B3" i="2"/>
  <c r="A3" i="2"/>
  <c r="AF3" i="1"/>
  <c r="AG3" i="1"/>
  <c r="AJ3" i="1" s="1"/>
  <c r="AH3" i="1"/>
  <c r="AI3" i="1"/>
  <c r="AK3" i="1"/>
  <c r="AL3" i="1"/>
  <c r="AF4" i="1"/>
  <c r="AG4" i="1"/>
  <c r="AH4" i="1"/>
  <c r="AI4" i="1"/>
  <c r="AK4" i="1"/>
  <c r="AL4" i="1"/>
  <c r="AF5" i="1"/>
  <c r="AG5" i="1"/>
  <c r="AH5" i="1"/>
  <c r="AI5" i="1"/>
  <c r="AK5" i="1"/>
  <c r="AL5" i="1"/>
  <c r="AF6" i="1"/>
  <c r="AG6" i="1"/>
  <c r="AH6" i="1"/>
  <c r="AI6" i="1"/>
  <c r="AK6" i="1"/>
  <c r="AL6" i="1"/>
  <c r="AF7" i="1"/>
  <c r="AG7" i="1"/>
  <c r="AH7" i="1"/>
  <c r="AI7" i="1"/>
  <c r="AJ7" i="1"/>
  <c r="AK7" i="1"/>
  <c r="AL7" i="1"/>
  <c r="AF8" i="1"/>
  <c r="AG8" i="1"/>
  <c r="AJ8" i="1" s="1"/>
  <c r="AH8" i="1"/>
  <c r="AI8" i="1"/>
  <c r="AK8" i="1"/>
  <c r="AL8" i="1"/>
  <c r="C8" i="2" s="1"/>
  <c r="AF9" i="1"/>
  <c r="AG9" i="1"/>
  <c r="AH9" i="1"/>
  <c r="AI9" i="1"/>
  <c r="AK9" i="1"/>
  <c r="AL9" i="1"/>
  <c r="AF10" i="1"/>
  <c r="AG10" i="1"/>
  <c r="AJ10" i="1" s="1"/>
  <c r="AH10" i="1"/>
  <c r="AI10" i="1"/>
  <c r="AK10" i="1"/>
  <c r="AL10" i="1"/>
  <c r="AF11" i="1"/>
  <c r="AG11" i="1"/>
  <c r="AH11" i="1"/>
  <c r="AI11" i="1"/>
  <c r="AK11" i="1"/>
  <c r="AL11" i="1"/>
  <c r="AF12" i="1"/>
  <c r="AG12" i="1"/>
  <c r="AH12" i="1"/>
  <c r="AI12" i="1"/>
  <c r="AK12" i="1"/>
  <c r="AL12" i="1"/>
  <c r="AF13" i="1"/>
  <c r="AG13" i="1"/>
  <c r="AH13" i="1"/>
  <c r="AI13" i="1"/>
  <c r="AK13" i="1"/>
  <c r="AL13" i="1"/>
  <c r="AF14" i="1"/>
  <c r="AG14" i="1"/>
  <c r="AH14" i="1"/>
  <c r="AI14" i="1"/>
  <c r="AK14" i="1"/>
  <c r="AL14" i="1"/>
  <c r="AF15" i="1"/>
  <c r="AG15" i="1"/>
  <c r="AJ15" i="1" s="1"/>
  <c r="AH15" i="1"/>
  <c r="AI15" i="1"/>
  <c r="AK15" i="1"/>
  <c r="AL15" i="1"/>
  <c r="AF16" i="1"/>
  <c r="AG16" i="1"/>
  <c r="AH16" i="1"/>
  <c r="AI16" i="1"/>
  <c r="AK16" i="1"/>
  <c r="AL16" i="1"/>
  <c r="AF17" i="1"/>
  <c r="AG17" i="1"/>
  <c r="AJ17" i="1" s="1"/>
  <c r="AH17" i="1"/>
  <c r="AI17" i="1"/>
  <c r="AK17" i="1"/>
  <c r="AL17" i="1"/>
  <c r="AF18" i="1"/>
  <c r="AG18" i="1"/>
  <c r="AH18" i="1"/>
  <c r="AI18" i="1"/>
  <c r="AK18" i="1"/>
  <c r="AL18" i="1"/>
  <c r="AF19" i="1"/>
  <c r="AG19" i="1"/>
  <c r="AJ19" i="1" s="1"/>
  <c r="AH19" i="1"/>
  <c r="AI19" i="1"/>
  <c r="AK19" i="1"/>
  <c r="AL19" i="1"/>
  <c r="AF20" i="1"/>
  <c r="AG20" i="1"/>
  <c r="AH20" i="1"/>
  <c r="AI20" i="1"/>
  <c r="AK20" i="1"/>
  <c r="AL20" i="1"/>
  <c r="AF21" i="1"/>
  <c r="AG21" i="1"/>
  <c r="AH21" i="1"/>
  <c r="AI21" i="1"/>
  <c r="AK21" i="1"/>
  <c r="AL21" i="1"/>
  <c r="AF22" i="1"/>
  <c r="AG22" i="1"/>
  <c r="AH22" i="1"/>
  <c r="AI22" i="1"/>
  <c r="AK22" i="1"/>
  <c r="AL22" i="1"/>
  <c r="AF23" i="1"/>
  <c r="AG23" i="1"/>
  <c r="AH23" i="1"/>
  <c r="AI23" i="1"/>
  <c r="AJ23" i="1"/>
  <c r="AK23" i="1"/>
  <c r="AL23" i="1"/>
  <c r="AF24" i="1"/>
  <c r="AG24" i="1"/>
  <c r="AJ24" i="1" s="1"/>
  <c r="AH24" i="1"/>
  <c r="AI24" i="1"/>
  <c r="AK24" i="1"/>
  <c r="AL24" i="1"/>
  <c r="AF25" i="1"/>
  <c r="AG25" i="1"/>
  <c r="AH25" i="1"/>
  <c r="AI25" i="1"/>
  <c r="AK25" i="1"/>
  <c r="AL25" i="1"/>
  <c r="AF26" i="1"/>
  <c r="AG26" i="1"/>
  <c r="AJ26" i="1" s="1"/>
  <c r="AH26" i="1"/>
  <c r="AI26" i="1"/>
  <c r="AK26" i="1"/>
  <c r="AL26" i="1"/>
  <c r="AF27" i="1"/>
  <c r="AG27" i="1"/>
  <c r="AH27" i="1"/>
  <c r="AI27" i="1"/>
  <c r="AK27" i="1"/>
  <c r="AL27" i="1"/>
  <c r="AF28" i="1"/>
  <c r="AG28" i="1"/>
  <c r="AH28" i="1"/>
  <c r="AI28" i="1"/>
  <c r="AK28" i="1"/>
  <c r="AL28" i="1"/>
  <c r="AF29" i="1"/>
  <c r="AG29" i="1"/>
  <c r="AH29" i="1"/>
  <c r="AI29" i="1"/>
  <c r="AK29" i="1"/>
  <c r="AL29" i="1"/>
  <c r="AF30" i="1"/>
  <c r="AG30" i="1"/>
  <c r="AH30" i="1"/>
  <c r="AI30" i="1"/>
  <c r="AK30" i="1"/>
  <c r="AL30" i="1"/>
  <c r="AF31" i="1"/>
  <c r="AG31" i="1"/>
  <c r="AH31" i="1"/>
  <c r="AI31" i="1"/>
  <c r="AK31" i="1"/>
  <c r="AL31" i="1"/>
  <c r="AF32" i="1"/>
  <c r="AG32" i="1"/>
  <c r="AH32" i="1"/>
  <c r="AI32" i="1"/>
  <c r="AK32" i="1"/>
  <c r="AL32" i="1"/>
  <c r="AF33" i="1"/>
  <c r="AG33" i="1"/>
  <c r="AJ33" i="1" s="1"/>
  <c r="AH33" i="1"/>
  <c r="AI33" i="1"/>
  <c r="AK33" i="1"/>
  <c r="AL33" i="1"/>
  <c r="AF34" i="1"/>
  <c r="AG34" i="1"/>
  <c r="AH34" i="1"/>
  <c r="AI34" i="1"/>
  <c r="AK34" i="1"/>
  <c r="AL34" i="1"/>
  <c r="AF35" i="1"/>
  <c r="AG35" i="1"/>
  <c r="AJ35" i="1" s="1"/>
  <c r="AH35" i="1"/>
  <c r="AI35" i="1"/>
  <c r="AK35" i="1"/>
  <c r="AL35" i="1"/>
  <c r="AF36" i="1"/>
  <c r="AG36" i="1"/>
  <c r="AH36" i="1"/>
  <c r="AI36" i="1"/>
  <c r="AK36" i="1"/>
  <c r="AL36" i="1"/>
  <c r="AF37" i="1"/>
  <c r="AG37" i="1"/>
  <c r="AH37" i="1"/>
  <c r="AI37" i="1"/>
  <c r="AK37" i="1"/>
  <c r="AL37" i="1"/>
  <c r="AF38" i="1"/>
  <c r="AG38" i="1"/>
  <c r="AH38" i="1"/>
  <c r="AI38" i="1"/>
  <c r="AK38" i="1"/>
  <c r="AL38" i="1"/>
  <c r="AF39" i="1"/>
  <c r="AG39" i="1"/>
  <c r="AH39" i="1"/>
  <c r="AI39" i="1"/>
  <c r="AJ39" i="1"/>
  <c r="AK39" i="1"/>
  <c r="AL39" i="1"/>
  <c r="AF40" i="1"/>
  <c r="AG40" i="1"/>
  <c r="AJ40" i="1" s="1"/>
  <c r="AH40" i="1"/>
  <c r="AI40" i="1"/>
  <c r="AK40" i="1"/>
  <c r="AL40" i="1"/>
  <c r="AF41" i="1"/>
  <c r="AG41" i="1"/>
  <c r="AH41" i="1"/>
  <c r="AI41" i="1"/>
  <c r="AK41" i="1"/>
  <c r="AL41" i="1"/>
  <c r="AF42" i="1"/>
  <c r="AG42" i="1"/>
  <c r="AJ42" i="1" s="1"/>
  <c r="AH42" i="1"/>
  <c r="AI42" i="1"/>
  <c r="AK42" i="1"/>
  <c r="AL42" i="1"/>
  <c r="AF43" i="1"/>
  <c r="AG43" i="1"/>
  <c r="AJ43" i="1" s="1"/>
  <c r="AH43" i="1"/>
  <c r="AI43" i="1"/>
  <c r="AK43" i="1"/>
  <c r="AL43" i="1"/>
  <c r="AF44" i="1"/>
  <c r="AG44" i="1"/>
  <c r="AH44" i="1"/>
  <c r="AI44" i="1"/>
  <c r="AK44" i="1"/>
  <c r="AL44" i="1"/>
  <c r="AF45" i="1"/>
  <c r="AG45" i="1"/>
  <c r="AH45" i="1"/>
  <c r="AI45" i="1"/>
  <c r="AK45" i="1"/>
  <c r="AL45" i="1"/>
  <c r="B8" i="2" s="1"/>
  <c r="AF46" i="1"/>
  <c r="AG46" i="1"/>
  <c r="AH46" i="1"/>
  <c r="AI46" i="1"/>
  <c r="AK46" i="1"/>
  <c r="AL46" i="1"/>
  <c r="AF47" i="1"/>
  <c r="AG47" i="1"/>
  <c r="AJ47" i="1" s="1"/>
  <c r="AH47" i="1"/>
  <c r="AI47" i="1"/>
  <c r="AK47" i="1"/>
  <c r="AL47" i="1"/>
  <c r="AF48" i="1"/>
  <c r="AG48" i="1"/>
  <c r="AH48" i="1"/>
  <c r="AI48" i="1"/>
  <c r="AK48" i="1"/>
  <c r="AL48" i="1"/>
  <c r="AF49" i="1"/>
  <c r="AG49" i="1"/>
  <c r="AJ49" i="1" s="1"/>
  <c r="AH49" i="1"/>
  <c r="AI49" i="1"/>
  <c r="AK49" i="1"/>
  <c r="AL49" i="1"/>
  <c r="AF50" i="1"/>
  <c r="AG50" i="1"/>
  <c r="AH50" i="1"/>
  <c r="AI50" i="1"/>
  <c r="AK50" i="1"/>
  <c r="AL50" i="1"/>
  <c r="AF51" i="1"/>
  <c r="AG51" i="1"/>
  <c r="AJ51" i="1" s="1"/>
  <c r="AH51" i="1"/>
  <c r="AI51" i="1"/>
  <c r="AK51" i="1"/>
  <c r="AL51" i="1"/>
  <c r="AF52" i="1"/>
  <c r="AG52" i="1"/>
  <c r="AH52" i="1"/>
  <c r="AI52" i="1"/>
  <c r="AK52" i="1"/>
  <c r="AL52" i="1"/>
  <c r="AF53" i="1"/>
  <c r="AG53" i="1"/>
  <c r="AH53" i="1"/>
  <c r="AI53" i="1"/>
  <c r="AK53" i="1"/>
  <c r="AL53" i="1"/>
  <c r="AF54" i="1"/>
  <c r="AG54" i="1"/>
  <c r="AH54" i="1"/>
  <c r="AI54" i="1"/>
  <c r="AK54" i="1"/>
  <c r="AL54" i="1"/>
  <c r="AF55" i="1"/>
  <c r="AG55" i="1"/>
  <c r="AH55" i="1"/>
  <c r="AI55" i="1"/>
  <c r="AJ55" i="1"/>
  <c r="AK55" i="1"/>
  <c r="AL55" i="1"/>
  <c r="AF56" i="1"/>
  <c r="AG56" i="1"/>
  <c r="AJ56" i="1" s="1"/>
  <c r="AH56" i="1"/>
  <c r="AI56" i="1"/>
  <c r="AK56" i="1"/>
  <c r="AL56" i="1"/>
  <c r="AF57" i="1"/>
  <c r="AG57" i="1"/>
  <c r="AH57" i="1"/>
  <c r="AI57" i="1"/>
  <c r="AK57" i="1"/>
  <c r="AL57" i="1"/>
  <c r="AF58" i="1"/>
  <c r="AG58" i="1"/>
  <c r="AJ58" i="1" s="1"/>
  <c r="AH58" i="1"/>
  <c r="AI58" i="1"/>
  <c r="AK58" i="1"/>
  <c r="AL58" i="1"/>
  <c r="AF59" i="1"/>
  <c r="AG59" i="1"/>
  <c r="AH59" i="1"/>
  <c r="AI59" i="1"/>
  <c r="AK59" i="1"/>
  <c r="AL59" i="1"/>
  <c r="AF60" i="1"/>
  <c r="AG60" i="1"/>
  <c r="AH60" i="1"/>
  <c r="AI60" i="1"/>
  <c r="AK60" i="1"/>
  <c r="AL60" i="1"/>
  <c r="AF61" i="1"/>
  <c r="AG61" i="1"/>
  <c r="AJ61" i="1" s="1"/>
  <c r="AH61" i="1"/>
  <c r="AI61" i="1"/>
  <c r="AK61" i="1"/>
  <c r="AL61" i="1"/>
  <c r="AF62" i="1"/>
  <c r="AG62" i="1"/>
  <c r="AH62" i="1"/>
  <c r="AI62" i="1"/>
  <c r="AK62" i="1"/>
  <c r="AL62" i="1"/>
  <c r="AF63" i="1"/>
  <c r="AG63" i="1"/>
  <c r="AJ63" i="1" s="1"/>
  <c r="AH63" i="1"/>
  <c r="AI63" i="1"/>
  <c r="AK63" i="1"/>
  <c r="AL63" i="1"/>
  <c r="AF64" i="1"/>
  <c r="AG64" i="1"/>
  <c r="AH64" i="1"/>
  <c r="AI64" i="1"/>
  <c r="AK64" i="1"/>
  <c r="AL64" i="1"/>
  <c r="AF65" i="1"/>
  <c r="AG65" i="1"/>
  <c r="AJ65" i="1" s="1"/>
  <c r="AH65" i="1"/>
  <c r="AI65" i="1"/>
  <c r="AK65" i="1"/>
  <c r="AL65" i="1"/>
  <c r="AF66" i="1"/>
  <c r="AG66" i="1"/>
  <c r="AH66" i="1"/>
  <c r="AI66" i="1"/>
  <c r="AK66" i="1"/>
  <c r="AL66" i="1"/>
  <c r="AF67" i="1"/>
  <c r="AG67" i="1"/>
  <c r="AJ67" i="1" s="1"/>
  <c r="AH67" i="1"/>
  <c r="AI67" i="1"/>
  <c r="AK67" i="1"/>
  <c r="AL67" i="1"/>
  <c r="AF68" i="1"/>
  <c r="AG68" i="1"/>
  <c r="AH68" i="1"/>
  <c r="AI68" i="1"/>
  <c r="AK68" i="1"/>
  <c r="AL68" i="1"/>
  <c r="AF69" i="1"/>
  <c r="AG69" i="1"/>
  <c r="AH69" i="1"/>
  <c r="AI69" i="1"/>
  <c r="AK69" i="1"/>
  <c r="AL69" i="1"/>
  <c r="AF70" i="1"/>
  <c r="AG70" i="1"/>
  <c r="AH70" i="1"/>
  <c r="AI70" i="1"/>
  <c r="AK70" i="1"/>
  <c r="AL70" i="1"/>
  <c r="AF71" i="1"/>
  <c r="AG71" i="1"/>
  <c r="AH71" i="1"/>
  <c r="AI71" i="1"/>
  <c r="AJ71" i="1"/>
  <c r="AK71" i="1"/>
  <c r="AL71" i="1"/>
  <c r="AF72" i="1"/>
  <c r="AG72" i="1"/>
  <c r="AJ72" i="1" s="1"/>
  <c r="AH72" i="1"/>
  <c r="AI72" i="1"/>
  <c r="AK72" i="1"/>
  <c r="AL72" i="1"/>
  <c r="AF73" i="1"/>
  <c r="AG73" i="1"/>
  <c r="AH73" i="1"/>
  <c r="AI73" i="1"/>
  <c r="AK73" i="1"/>
  <c r="AL73" i="1"/>
  <c r="AF74" i="1"/>
  <c r="AG74" i="1"/>
  <c r="AJ74" i="1" s="1"/>
  <c r="AH74" i="1"/>
  <c r="AI74" i="1"/>
  <c r="AK74" i="1"/>
  <c r="AL74" i="1"/>
  <c r="AF75" i="1"/>
  <c r="AG75" i="1"/>
  <c r="AJ75" i="1" s="1"/>
  <c r="AH75" i="1"/>
  <c r="AI75" i="1"/>
  <c r="AK75" i="1"/>
  <c r="AL75" i="1"/>
  <c r="AF76" i="1"/>
  <c r="AG76" i="1"/>
  <c r="AH76" i="1"/>
  <c r="AI76" i="1"/>
  <c r="AK76" i="1"/>
  <c r="AL76" i="1"/>
  <c r="AF77" i="1"/>
  <c r="AG77" i="1"/>
  <c r="AJ77" i="1" s="1"/>
  <c r="AH77" i="1"/>
  <c r="AI77" i="1"/>
  <c r="AK77" i="1"/>
  <c r="AL77" i="1"/>
  <c r="AF78" i="1"/>
  <c r="AG78" i="1"/>
  <c r="AH78" i="1"/>
  <c r="AI78" i="1"/>
  <c r="AK78" i="1"/>
  <c r="AL78" i="1"/>
  <c r="AF79" i="1"/>
  <c r="AG79" i="1"/>
  <c r="AJ79" i="1" s="1"/>
  <c r="AH79" i="1"/>
  <c r="AI79" i="1"/>
  <c r="AK79" i="1"/>
  <c r="AL79" i="1"/>
  <c r="AF80" i="1"/>
  <c r="AG80" i="1"/>
  <c r="AH80" i="1"/>
  <c r="AI80" i="1"/>
  <c r="AK80" i="1"/>
  <c r="AL80" i="1"/>
  <c r="AF81" i="1"/>
  <c r="AG81" i="1"/>
  <c r="AJ81" i="1" s="1"/>
  <c r="AH81" i="1"/>
  <c r="AI81" i="1"/>
  <c r="AK81" i="1"/>
  <c r="AL81" i="1"/>
  <c r="AF82" i="1"/>
  <c r="AG82" i="1"/>
  <c r="AH82" i="1"/>
  <c r="AI82" i="1"/>
  <c r="AK82" i="1"/>
  <c r="AL82" i="1"/>
  <c r="AF83" i="1"/>
  <c r="AG83" i="1"/>
  <c r="AJ83" i="1" s="1"/>
  <c r="AH83" i="1"/>
  <c r="AI83" i="1"/>
  <c r="AK83" i="1"/>
  <c r="AL83" i="1"/>
  <c r="AF84" i="1"/>
  <c r="AG84" i="1"/>
  <c r="AH84" i="1"/>
  <c r="AI84" i="1"/>
  <c r="AK84" i="1"/>
  <c r="AL84" i="1"/>
  <c r="AF85" i="1"/>
  <c r="AG85" i="1"/>
  <c r="AH85" i="1"/>
  <c r="AI85" i="1"/>
  <c r="AK85" i="1"/>
  <c r="AL85" i="1"/>
  <c r="AF86" i="1"/>
  <c r="AG86" i="1"/>
  <c r="AH86" i="1"/>
  <c r="AI86" i="1"/>
  <c r="AK86" i="1"/>
  <c r="AL86" i="1"/>
  <c r="AF87" i="1"/>
  <c r="AJ87" i="1" s="1"/>
  <c r="AG87" i="1"/>
  <c r="AH87" i="1"/>
  <c r="AI87" i="1"/>
  <c r="AK87" i="1"/>
  <c r="AL87" i="1"/>
  <c r="AF88" i="1"/>
  <c r="AG88" i="1"/>
  <c r="AJ88" i="1" s="1"/>
  <c r="AH88" i="1"/>
  <c r="AI88" i="1"/>
  <c r="AK88" i="1"/>
  <c r="AL88" i="1"/>
  <c r="AF89" i="1"/>
  <c r="AG89" i="1"/>
  <c r="AH89" i="1"/>
  <c r="AI89" i="1"/>
  <c r="AK89" i="1"/>
  <c r="AL89" i="1"/>
  <c r="AF90" i="1"/>
  <c r="AG90" i="1"/>
  <c r="AJ90" i="1" s="1"/>
  <c r="AH90" i="1"/>
  <c r="AI90" i="1"/>
  <c r="AK90" i="1"/>
  <c r="AL90" i="1"/>
  <c r="AF91" i="1"/>
  <c r="AG91" i="1"/>
  <c r="AH91" i="1"/>
  <c r="AI91" i="1"/>
  <c r="AK91" i="1"/>
  <c r="AL91" i="1"/>
  <c r="AF92" i="1"/>
  <c r="AG92" i="1"/>
  <c r="AH92" i="1"/>
  <c r="AI92" i="1"/>
  <c r="AK92" i="1"/>
  <c r="AL92" i="1"/>
  <c r="AF93" i="1"/>
  <c r="AG93" i="1"/>
  <c r="AJ93" i="1" s="1"/>
  <c r="AH93" i="1"/>
  <c r="AI93" i="1"/>
  <c r="AK93" i="1"/>
  <c r="AL93" i="1"/>
  <c r="AF94" i="1"/>
  <c r="AG94" i="1"/>
  <c r="AH94" i="1"/>
  <c r="AI94" i="1"/>
  <c r="AK94" i="1"/>
  <c r="AL94" i="1"/>
  <c r="AF95" i="1"/>
  <c r="AG95" i="1"/>
  <c r="AJ95" i="1" s="1"/>
  <c r="AH95" i="1"/>
  <c r="AI95" i="1"/>
  <c r="AK95" i="1"/>
  <c r="AL95" i="1"/>
  <c r="AF96" i="1"/>
  <c r="AG96" i="1"/>
  <c r="AH96" i="1"/>
  <c r="AI96" i="1"/>
  <c r="AK96" i="1"/>
  <c r="AL96" i="1"/>
  <c r="AF97" i="1"/>
  <c r="AG97" i="1"/>
  <c r="AJ97" i="1" s="1"/>
  <c r="AH97" i="1"/>
  <c r="AI97" i="1"/>
  <c r="AK97" i="1"/>
  <c r="AL97" i="1"/>
  <c r="AF98" i="1"/>
  <c r="AG98" i="1"/>
  <c r="AH98" i="1"/>
  <c r="AI98" i="1"/>
  <c r="AK98" i="1"/>
  <c r="AL98" i="1"/>
  <c r="AF99" i="1"/>
  <c r="AG99" i="1"/>
  <c r="AJ99" i="1" s="1"/>
  <c r="AH99" i="1"/>
  <c r="AI99" i="1"/>
  <c r="AK99" i="1"/>
  <c r="AL99" i="1"/>
  <c r="AF100" i="1"/>
  <c r="AG100" i="1"/>
  <c r="AH100" i="1"/>
  <c r="AI100" i="1"/>
  <c r="AK100" i="1"/>
  <c r="AL100" i="1"/>
  <c r="AF101" i="1"/>
  <c r="AG101" i="1"/>
  <c r="AH101" i="1"/>
  <c r="AI101" i="1"/>
  <c r="AK101" i="1"/>
  <c r="AL101" i="1"/>
  <c r="AF102" i="1"/>
  <c r="AG102" i="1"/>
  <c r="AH102" i="1"/>
  <c r="AI102" i="1"/>
  <c r="AK102" i="1"/>
  <c r="AL102" i="1"/>
  <c r="AF103" i="1"/>
  <c r="AG103" i="1"/>
  <c r="AH103" i="1"/>
  <c r="AI103" i="1"/>
  <c r="AJ103" i="1"/>
  <c r="AK103" i="1"/>
  <c r="AL103" i="1"/>
  <c r="AF104" i="1"/>
  <c r="AG104" i="1"/>
  <c r="AJ104" i="1" s="1"/>
  <c r="AH104" i="1"/>
  <c r="AI104" i="1"/>
  <c r="AK104" i="1"/>
  <c r="AL104" i="1"/>
  <c r="AF105" i="1"/>
  <c r="AG105" i="1"/>
  <c r="AH105" i="1"/>
  <c r="AI105" i="1"/>
  <c r="AK105" i="1"/>
  <c r="AL105" i="1"/>
  <c r="AF106" i="1"/>
  <c r="AG106" i="1"/>
  <c r="AJ106" i="1" s="1"/>
  <c r="AH106" i="1"/>
  <c r="AI106" i="1"/>
  <c r="AK106" i="1"/>
  <c r="AL106" i="1"/>
  <c r="AF107" i="1"/>
  <c r="AG107" i="1"/>
  <c r="AJ107" i="1" s="1"/>
  <c r="AH107" i="1"/>
  <c r="AI107" i="1"/>
  <c r="AK107" i="1"/>
  <c r="AL107" i="1"/>
  <c r="AF108" i="1"/>
  <c r="AG108" i="1"/>
  <c r="AH108" i="1"/>
  <c r="AI108" i="1"/>
  <c r="AK108" i="1"/>
  <c r="AL108" i="1"/>
  <c r="AF109" i="1"/>
  <c r="AG109" i="1"/>
  <c r="AJ109" i="1" s="1"/>
  <c r="AH109" i="1"/>
  <c r="AI109" i="1"/>
  <c r="AK109" i="1"/>
  <c r="AL109" i="1"/>
  <c r="AF110" i="1"/>
  <c r="AG110" i="1"/>
  <c r="AH110" i="1"/>
  <c r="AI110" i="1"/>
  <c r="AK110" i="1"/>
  <c r="AL110" i="1"/>
  <c r="AL2" i="1"/>
  <c r="AK2" i="1"/>
  <c r="AI2" i="1"/>
  <c r="AI111" i="1" s="1"/>
  <c r="G3" i="2" s="1"/>
  <c r="AH2" i="1"/>
  <c r="AG2" i="1"/>
  <c r="AF2" i="1"/>
  <c r="AF111" i="1" s="1"/>
  <c r="D3" i="2" s="1"/>
  <c r="AJ91" i="1" l="1"/>
  <c r="AJ59" i="1"/>
  <c r="B6" i="2"/>
  <c r="D6" i="2" s="1"/>
  <c r="AJ11" i="1"/>
  <c r="AJ102" i="1"/>
  <c r="AJ100" i="1"/>
  <c r="AJ70" i="1"/>
  <c r="AJ68" i="1"/>
  <c r="B9" i="2"/>
  <c r="AH111" i="1"/>
  <c r="F3" i="2" s="1"/>
  <c r="AG111" i="1"/>
  <c r="E3" i="2" s="1"/>
  <c r="H3" i="2" s="1"/>
  <c r="C9" i="2"/>
  <c r="AJ86" i="1"/>
  <c r="AJ84" i="1"/>
  <c r="AJ54" i="1"/>
  <c r="AJ52" i="1"/>
  <c r="AJ31" i="1"/>
  <c r="AJ27" i="1"/>
  <c r="C7" i="2"/>
  <c r="AJ45" i="1"/>
  <c r="AJ38" i="1"/>
  <c r="AJ36" i="1"/>
  <c r="AJ29" i="1"/>
  <c r="AJ22" i="1"/>
  <c r="AJ20" i="1"/>
  <c r="AJ13" i="1"/>
  <c r="AJ6" i="1"/>
  <c r="AJ4" i="1"/>
  <c r="B7" i="2"/>
  <c r="B10" i="2" s="1"/>
  <c r="AJ105" i="1"/>
  <c r="AJ98" i="1"/>
  <c r="AJ96" i="1"/>
  <c r="AJ89" i="1"/>
  <c r="AJ82" i="1"/>
  <c r="AJ80" i="1"/>
  <c r="AJ73" i="1"/>
  <c r="AJ66" i="1"/>
  <c r="AJ64" i="1"/>
  <c r="AJ57" i="1"/>
  <c r="AJ50" i="1"/>
  <c r="AJ48" i="1"/>
  <c r="AJ41" i="1"/>
  <c r="AJ34" i="1"/>
  <c r="AJ32" i="1"/>
  <c r="AJ25" i="1"/>
  <c r="AJ18" i="1"/>
  <c r="AJ16" i="1"/>
  <c r="AJ9" i="1"/>
  <c r="C6" i="2"/>
  <c r="C10" i="2" s="1"/>
  <c r="I15" i="2"/>
  <c r="AJ110" i="1"/>
  <c r="AJ108" i="1"/>
  <c r="AJ101" i="1"/>
  <c r="AJ94" i="1"/>
  <c r="AJ92" i="1"/>
  <c r="AJ85" i="1"/>
  <c r="AJ78" i="1"/>
  <c r="AJ76" i="1"/>
  <c r="AJ69" i="1"/>
  <c r="AJ62" i="1"/>
  <c r="AJ60" i="1"/>
  <c r="AJ53" i="1"/>
  <c r="AJ46" i="1"/>
  <c r="AJ44" i="1"/>
  <c r="AJ37" i="1"/>
  <c r="AJ30" i="1"/>
  <c r="AJ28" i="1"/>
  <c r="AJ21" i="1"/>
  <c r="AJ14" i="1"/>
  <c r="AJ12" i="1"/>
  <c r="AJ5" i="1"/>
  <c r="B15" i="2"/>
  <c r="D7" i="2"/>
  <c r="D8" i="2"/>
  <c r="D9" i="2"/>
  <c r="AJ2" i="1"/>
  <c r="AJ111" i="1" l="1"/>
  <c r="D10" i="2"/>
</calcChain>
</file>

<file path=xl/connections.xml><?xml version="1.0" encoding="utf-8"?>
<connections xmlns="http://schemas.openxmlformats.org/spreadsheetml/2006/main">
  <connection id="1" name="9cc0e756-d0d4-409a-9189-589ae7d32fa9AviationData" type="4" refreshedVersion="0" background="1">
    <webPr xml="1" sourceData="1" url="C:\Users\DoyleWJ\Documents\Aviation CD\FAA Presentations\FAAST_Password_Protected\LSA_Amateur_Built_Experimental\9cc0e756-d0d4-409a-9189-589ae7d32fa9AviationData.xml" htmlTables="1" htmlFormat="all"/>
  </connection>
</connections>
</file>

<file path=xl/sharedStrings.xml><?xml version="1.0" encoding="utf-8"?>
<sst xmlns="http://schemas.openxmlformats.org/spreadsheetml/2006/main" count="2804" uniqueCount="1216">
  <si>
    <t>EventId</t>
  </si>
  <si>
    <t>InvestigationType</t>
  </si>
  <si>
    <t>AccidentNumber</t>
  </si>
  <si>
    <t>EventDate</t>
  </si>
  <si>
    <t>Location</t>
  </si>
  <si>
    <t>Country</t>
  </si>
  <si>
    <t>Latitude</t>
  </si>
  <si>
    <t>Longitude</t>
  </si>
  <si>
    <t>AirportCode</t>
  </si>
  <si>
    <t>AirportName</t>
  </si>
  <si>
    <t>InjurySeverity</t>
  </si>
  <si>
    <t>AircraftDamage</t>
  </si>
  <si>
    <t>AircraftCategory</t>
  </si>
  <si>
    <t>RegistrationNumber</t>
  </si>
  <si>
    <t>Make</t>
  </si>
  <si>
    <t>Model</t>
  </si>
  <si>
    <t>AmateurBuilt</t>
  </si>
  <si>
    <t>NumberOfEngines</t>
  </si>
  <si>
    <t>EngineType</t>
  </si>
  <si>
    <t>FARDescription</t>
  </si>
  <si>
    <t>Schedule</t>
  </si>
  <si>
    <t>PurposeOfFlight</t>
  </si>
  <si>
    <t>TotalFatalInjuries</t>
  </si>
  <si>
    <t>TotalSeriousInjuries</t>
  </si>
  <si>
    <t>TotalMinorInjuries</t>
  </si>
  <si>
    <t>TotalUninjured</t>
  </si>
  <si>
    <t>WeatherCondition</t>
  </si>
  <si>
    <t>BroadPhaseOfFlight</t>
  </si>
  <si>
    <t>ReportStatus</t>
  </si>
  <si>
    <t>PublicationDate</t>
  </si>
  <si>
    <t>20140619X42149</t>
  </si>
  <si>
    <t>20140607X02802</t>
  </si>
  <si>
    <t>20140609X44831</t>
  </si>
  <si>
    <t>20140512X73821</t>
  </si>
  <si>
    <t>20140501X11854</t>
  </si>
  <si>
    <t>20140206X24333</t>
  </si>
  <si>
    <t>20140108X83046</t>
  </si>
  <si>
    <t>20131218X83323</t>
  </si>
  <si>
    <t>20131127X32639</t>
  </si>
  <si>
    <t>20131117X90100</t>
  </si>
  <si>
    <t>20131121X04919</t>
  </si>
  <si>
    <t>20130910X21958</t>
  </si>
  <si>
    <t>20130903X23635</t>
  </si>
  <si>
    <t>20130906X04335</t>
  </si>
  <si>
    <t>20130905X71214</t>
  </si>
  <si>
    <t>20130829X54643</t>
  </si>
  <si>
    <t>20130826X13248</t>
  </si>
  <si>
    <t>20130816X01804</t>
  </si>
  <si>
    <t>20130819X00249</t>
  </si>
  <si>
    <t>20130801X45717</t>
  </si>
  <si>
    <t>20130801X52009</t>
  </si>
  <si>
    <t>20130808X65644</t>
  </si>
  <si>
    <t>20130711X84910</t>
  </si>
  <si>
    <t>20130708X35422</t>
  </si>
  <si>
    <t>20130709X11717</t>
  </si>
  <si>
    <t>20130611X40901</t>
  </si>
  <si>
    <t>20130530X54531</t>
  </si>
  <si>
    <t>20130504X50339</t>
  </si>
  <si>
    <t>20130504X95500</t>
  </si>
  <si>
    <t>20130415X21911</t>
  </si>
  <si>
    <t>20130401X55939</t>
  </si>
  <si>
    <t>20121210X33549</t>
  </si>
  <si>
    <t>20121128X93158</t>
  </si>
  <si>
    <t>20121126X83343</t>
  </si>
  <si>
    <t>20121119X22007</t>
  </si>
  <si>
    <t>20121119X82503</t>
  </si>
  <si>
    <t>20121111X02346</t>
  </si>
  <si>
    <t>20121029X21705</t>
  </si>
  <si>
    <t>20121019X74739</t>
  </si>
  <si>
    <t>20121016X61509</t>
  </si>
  <si>
    <t>20121012X70109</t>
  </si>
  <si>
    <t>20121001X15058</t>
  </si>
  <si>
    <t>20121003X52835</t>
  </si>
  <si>
    <t>20120916X04309</t>
  </si>
  <si>
    <t>20120917X44725</t>
  </si>
  <si>
    <t>20120913X73204</t>
  </si>
  <si>
    <t>20120924X55618</t>
  </si>
  <si>
    <t>20120831X90624</t>
  </si>
  <si>
    <t>20120919X00000</t>
  </si>
  <si>
    <t>20120903X13507</t>
  </si>
  <si>
    <t>20120814X13603</t>
  </si>
  <si>
    <t>20120801X51155</t>
  </si>
  <si>
    <t>20120725X35107</t>
  </si>
  <si>
    <t>20120716X00451</t>
  </si>
  <si>
    <t>20120630X73955</t>
  </si>
  <si>
    <t>20120702X03853</t>
  </si>
  <si>
    <t>20120615X34118</t>
  </si>
  <si>
    <t>20120605X63420</t>
  </si>
  <si>
    <t>20120527X55532</t>
  </si>
  <si>
    <t>20120525X61222</t>
  </si>
  <si>
    <t>20120519X31312</t>
  </si>
  <si>
    <t>20120522X45044</t>
  </si>
  <si>
    <t>20120513X50844</t>
  </si>
  <si>
    <t>20120419X75715</t>
  </si>
  <si>
    <t>20120416X50902</t>
  </si>
  <si>
    <t>20120417X91104</t>
  </si>
  <si>
    <t>20120405X54629</t>
  </si>
  <si>
    <t>20120402X82357</t>
  </si>
  <si>
    <t>20120123X91012</t>
  </si>
  <si>
    <t>20111211X61152</t>
  </si>
  <si>
    <t>20111121X82500</t>
  </si>
  <si>
    <t>20111019X60349</t>
  </si>
  <si>
    <t>20111017X12939</t>
  </si>
  <si>
    <t>20111005X02745</t>
  </si>
  <si>
    <t>20110918X93633</t>
  </si>
  <si>
    <t>20110915X82804</t>
  </si>
  <si>
    <t>20110920X42419</t>
  </si>
  <si>
    <t>20110829X44918</t>
  </si>
  <si>
    <t>20110817X12214</t>
  </si>
  <si>
    <t>20110815X11242</t>
  </si>
  <si>
    <t>20110817X42542</t>
  </si>
  <si>
    <t>20110815X24823</t>
  </si>
  <si>
    <t>20110802X53813</t>
  </si>
  <si>
    <t>20110801X20718</t>
  </si>
  <si>
    <t>20110803X72115</t>
  </si>
  <si>
    <t>20110729X03107</t>
  </si>
  <si>
    <t>20110723X95952</t>
  </si>
  <si>
    <t>20110725X71754</t>
  </si>
  <si>
    <t>20110729X51713</t>
  </si>
  <si>
    <t>20110723X90556</t>
  </si>
  <si>
    <t>20110716X31225</t>
  </si>
  <si>
    <t>20110713X30105</t>
  </si>
  <si>
    <t>20110705X51242</t>
  </si>
  <si>
    <t>20110630X22315</t>
  </si>
  <si>
    <t>20110627X90719</t>
  </si>
  <si>
    <t>20110523X04015</t>
  </si>
  <si>
    <t>20110513X30802</t>
  </si>
  <si>
    <t>20110510X55153</t>
  </si>
  <si>
    <t>20110511X54618</t>
  </si>
  <si>
    <t>20110507X23111</t>
  </si>
  <si>
    <t>20110425X40459</t>
  </si>
  <si>
    <t>20110416X01319</t>
  </si>
  <si>
    <t>20110415X80220</t>
  </si>
  <si>
    <t>20110319X32419</t>
  </si>
  <si>
    <t>20110318X95057</t>
  </si>
  <si>
    <t>20110207X95610</t>
  </si>
  <si>
    <t>20110131X25007</t>
  </si>
  <si>
    <t>20110202X72636</t>
  </si>
  <si>
    <t>Accident</t>
  </si>
  <si>
    <t>ERA14LA302</t>
  </si>
  <si>
    <t>WPR14LA233</t>
  </si>
  <si>
    <t>WPR14LA238</t>
  </si>
  <si>
    <t>CEN14LA235</t>
  </si>
  <si>
    <t>CEN14LA226</t>
  </si>
  <si>
    <t>WPR14LA112</t>
  </si>
  <si>
    <t>ERA14LA089</t>
  </si>
  <si>
    <t>CEN14LA091</t>
  </si>
  <si>
    <t>WPR14CA058</t>
  </si>
  <si>
    <t>WPR14LA055</t>
  </si>
  <si>
    <t>CEN14LA066</t>
  </si>
  <si>
    <t>ANC13FA095</t>
  </si>
  <si>
    <t>WPR13LA396</t>
  </si>
  <si>
    <t>ERA13CA400</t>
  </si>
  <si>
    <t>ERA13CA399</t>
  </si>
  <si>
    <t>CEN13LA514</t>
  </si>
  <si>
    <t>WPR13CA387</t>
  </si>
  <si>
    <t>WPR13FA376</t>
  </si>
  <si>
    <t>ERA13LA365</t>
  </si>
  <si>
    <t>ERA13LA346</t>
  </si>
  <si>
    <t>ERA13CA345</t>
  </si>
  <si>
    <t>WPR13LA363</t>
  </si>
  <si>
    <t>CEN13LA409</t>
  </si>
  <si>
    <t>CEN13LA398</t>
  </si>
  <si>
    <t>WPR13LA318</t>
  </si>
  <si>
    <t>CEN13LA338</t>
  </si>
  <si>
    <t>CEN13LA308</t>
  </si>
  <si>
    <t>ERA13FA227</t>
  </si>
  <si>
    <t>WPR13LA216</t>
  </si>
  <si>
    <t>CEN13LA227</t>
  </si>
  <si>
    <t>WPR13LA174</t>
  </si>
  <si>
    <t>CEN13LA094</t>
  </si>
  <si>
    <t>CEN13FA078</t>
  </si>
  <si>
    <t>ERA13CA067</t>
  </si>
  <si>
    <t>CEN13LA063</t>
  </si>
  <si>
    <t>CEN13LA062</t>
  </si>
  <si>
    <t>WPR13CA039</t>
  </si>
  <si>
    <t>CEN13LA034</t>
  </si>
  <si>
    <t>WPR13CA018</t>
  </si>
  <si>
    <t>WPR13FA013</t>
  </si>
  <si>
    <t>ERA13FA017</t>
  </si>
  <si>
    <t>WPR12LA441</t>
  </si>
  <si>
    <t>ERA12CA588</t>
  </si>
  <si>
    <t>CEN12LA636</t>
  </si>
  <si>
    <t>CEN12FA638</t>
  </si>
  <si>
    <t>WPR12LA417</t>
  </si>
  <si>
    <t>CEN12LA655</t>
  </si>
  <si>
    <t>ERA12LA537</t>
  </si>
  <si>
    <t>CEN12LA642</t>
  </si>
  <si>
    <t>ERA12TA542</t>
  </si>
  <si>
    <t>CEN12LA540</t>
  </si>
  <si>
    <t>ERA12FA491</t>
  </si>
  <si>
    <t>CEN12LA476</t>
  </si>
  <si>
    <t>CEN12LA445</t>
  </si>
  <si>
    <t>WPR12LA281</t>
  </si>
  <si>
    <t>CEN12LA407</t>
  </si>
  <si>
    <t>ERA12FA395</t>
  </si>
  <si>
    <t>CEN12LA340</t>
  </si>
  <si>
    <t>ERA12LA364</t>
  </si>
  <si>
    <t>CEN12LA318</t>
  </si>
  <si>
    <t>CEN12LA307</t>
  </si>
  <si>
    <t>CEN12LA309</t>
  </si>
  <si>
    <t>WPR12FA203</t>
  </si>
  <si>
    <t>WPR12LA176</t>
  </si>
  <si>
    <t>CEN12LA244</t>
  </si>
  <si>
    <t>CEN12LA245</t>
  </si>
  <si>
    <t>CEN12LA231</t>
  </si>
  <si>
    <t>CEN12FA217</t>
  </si>
  <si>
    <t>ERA12LA150</t>
  </si>
  <si>
    <t>ERA12FA107</t>
  </si>
  <si>
    <t>ERA12LA077</t>
  </si>
  <si>
    <t>ERA12CA042</t>
  </si>
  <si>
    <t>WPR12LA013</t>
  </si>
  <si>
    <t>ERA12FA006</t>
  </si>
  <si>
    <t>ERA11LA496</t>
  </si>
  <si>
    <t>CEN11FA645</t>
  </si>
  <si>
    <t>CEN11LA656</t>
  </si>
  <si>
    <t>CEN11LA601</t>
  </si>
  <si>
    <t>ERA11LA459</t>
  </si>
  <si>
    <t>CEN11LA568</t>
  </si>
  <si>
    <t>WPR11CA387</t>
  </si>
  <si>
    <t>CEN11FA572</t>
  </si>
  <si>
    <t>ERA11FA435</t>
  </si>
  <si>
    <t>CEN11FA531</t>
  </si>
  <si>
    <t>CEN11LA542</t>
  </si>
  <si>
    <t>ERA11LA427</t>
  </si>
  <si>
    <t>ERA11FA413</t>
  </si>
  <si>
    <t>CEN11LA504</t>
  </si>
  <si>
    <t>CEN11LA527</t>
  </si>
  <si>
    <t>ERA11LA415</t>
  </si>
  <si>
    <t>CEN11FA480</t>
  </si>
  <si>
    <t>WPR11LA324</t>
  </si>
  <si>
    <t>CEN11LA448</t>
  </si>
  <si>
    <t>CEN11LA432</t>
  </si>
  <si>
    <t>CEN11LA421</t>
  </si>
  <si>
    <t>ERA11LA307</t>
  </si>
  <si>
    <t>ERA11LA300</t>
  </si>
  <si>
    <t>ERA11LA292</t>
  </si>
  <si>
    <t>CEN11LA332</t>
  </si>
  <si>
    <t>ERA11FA287</t>
  </si>
  <si>
    <t>CEN11FA304</t>
  </si>
  <si>
    <t>WPR11LA202</t>
  </si>
  <si>
    <t>CEN11CA289</t>
  </si>
  <si>
    <t>WPR11CA171A</t>
  </si>
  <si>
    <t>WPR11CA171B</t>
  </si>
  <si>
    <t>CEN11LA237</t>
  </si>
  <si>
    <t>ERA11LA135</t>
  </si>
  <si>
    <t>CEN11CA165</t>
  </si>
  <si>
    <t>WPR11LA119</t>
  </si>
  <si>
    <t>06/16/2014</t>
  </si>
  <si>
    <t>06/07/2014</t>
  </si>
  <si>
    <t>05/10/2014</t>
  </si>
  <si>
    <t>04/25/2014</t>
  </si>
  <si>
    <t>01/26/2014</t>
  </si>
  <si>
    <t>01/04/2014</t>
  </si>
  <si>
    <t>12/17/2013</t>
  </si>
  <si>
    <t>11/26/2013</t>
  </si>
  <si>
    <t>11/17/2013</t>
  </si>
  <si>
    <t>11/12/2013</t>
  </si>
  <si>
    <t>09/09/2013</t>
  </si>
  <si>
    <t>09/01/2013</t>
  </si>
  <si>
    <t>08/31/2013</t>
  </si>
  <si>
    <t>08/28/2013</t>
  </si>
  <si>
    <t>08/24/2013</t>
  </si>
  <si>
    <t>08/16/2013</t>
  </si>
  <si>
    <t>07/30/2013</t>
  </si>
  <si>
    <t>07/18/2013</t>
  </si>
  <si>
    <t>07/13/2013</t>
  </si>
  <si>
    <t>07/10/2013</t>
  </si>
  <si>
    <t>07/07/2013</t>
  </si>
  <si>
    <t>06/28/2013</t>
  </si>
  <si>
    <t>06/11/2013</t>
  </si>
  <si>
    <t>05/29/2013</t>
  </si>
  <si>
    <t>05/04/2013</t>
  </si>
  <si>
    <t>04/14/2013</t>
  </si>
  <si>
    <t>03/30/2013</t>
  </si>
  <si>
    <t>12/06/2012</t>
  </si>
  <si>
    <t>11/28/2012</t>
  </si>
  <si>
    <t>11/23/2012</t>
  </si>
  <si>
    <t>11/19/2012</t>
  </si>
  <si>
    <t>11/18/2012</t>
  </si>
  <si>
    <t>11/11/2012</t>
  </si>
  <si>
    <t>10/28/2012</t>
  </si>
  <si>
    <t>10/18/2012</t>
  </si>
  <si>
    <t>10/15/2012</t>
  </si>
  <si>
    <t>10/11/2012</t>
  </si>
  <si>
    <t>09/30/2012</t>
  </si>
  <si>
    <t>09/29/2012</t>
  </si>
  <si>
    <t>09/16/2012</t>
  </si>
  <si>
    <t>09/13/2012</t>
  </si>
  <si>
    <t>09/01/2012</t>
  </si>
  <si>
    <t>08/30/2012</t>
  </si>
  <si>
    <t>08/19/2012</t>
  </si>
  <si>
    <t>08/16/2012</t>
  </si>
  <si>
    <t>08/11/2012</t>
  </si>
  <si>
    <t>08/01/2012</t>
  </si>
  <si>
    <t>07/25/2012</t>
  </si>
  <si>
    <t>07/15/2012</t>
  </si>
  <si>
    <t>06/30/2012</t>
  </si>
  <si>
    <t>06/29/2012</t>
  </si>
  <si>
    <t>06/15/2012</t>
  </si>
  <si>
    <t>06/04/2012</t>
  </si>
  <si>
    <t>05/26/2012</t>
  </si>
  <si>
    <t>05/25/2012</t>
  </si>
  <si>
    <t>05/19/2012</t>
  </si>
  <si>
    <t>05/12/2012</t>
  </si>
  <si>
    <t>04/19/2012</t>
  </si>
  <si>
    <t>04/14/2012</t>
  </si>
  <si>
    <t>04/13/2012</t>
  </si>
  <si>
    <t>04/05/2012</t>
  </si>
  <si>
    <t>03/30/2012</t>
  </si>
  <si>
    <t>01/19/2012</t>
  </si>
  <si>
    <t>12/11/2011</t>
  </si>
  <si>
    <t>11/19/2011</t>
  </si>
  <si>
    <t>10/18/2011</t>
  </si>
  <si>
    <t>10/15/2011</t>
  </si>
  <si>
    <t>10/05/2011</t>
  </si>
  <si>
    <t>09/18/2011</t>
  </si>
  <si>
    <t>09/15/2011</t>
  </si>
  <si>
    <t>09/10/2011</t>
  </si>
  <si>
    <t>08/29/2011</t>
  </si>
  <si>
    <t>08/17/2011</t>
  </si>
  <si>
    <t>08/16/2011</t>
  </si>
  <si>
    <t>08/06/2011</t>
  </si>
  <si>
    <t>08/02/2011</t>
  </si>
  <si>
    <t>08/01/2011</t>
  </si>
  <si>
    <t>07/31/2011</t>
  </si>
  <si>
    <t>07/29/2011</t>
  </si>
  <si>
    <t>07/23/2011</t>
  </si>
  <si>
    <t>07/22/2011</t>
  </si>
  <si>
    <t>07/20/2011</t>
  </si>
  <si>
    <t>07/16/2011</t>
  </si>
  <si>
    <t>07/04/2011</t>
  </si>
  <si>
    <t>06/29/2011</t>
  </si>
  <si>
    <t>06/28/2011</t>
  </si>
  <si>
    <t>06/22/2011</t>
  </si>
  <si>
    <t>05/22/2011</t>
  </si>
  <si>
    <t>05/13/2011</t>
  </si>
  <si>
    <t>05/10/2011</t>
  </si>
  <si>
    <t>05/07/2011</t>
  </si>
  <si>
    <t>05/06/2011</t>
  </si>
  <si>
    <t>04/23/2011</t>
  </si>
  <si>
    <t>04/16/2011</t>
  </si>
  <si>
    <t>04/09/2011</t>
  </si>
  <si>
    <t>03/19/2011</t>
  </si>
  <si>
    <t>03/18/2011</t>
  </si>
  <si>
    <t>02/06/2011</t>
  </si>
  <si>
    <t>01/25/2011</t>
  </si>
  <si>
    <t>01/09/2011</t>
  </si>
  <si>
    <t>Melfa, VA</t>
  </si>
  <si>
    <t>Polson, MT</t>
  </si>
  <si>
    <t>Helena, MT</t>
  </si>
  <si>
    <t>Yates City, IL</t>
  </si>
  <si>
    <t>Greenville, TX</t>
  </si>
  <si>
    <t>Stanwood, WA</t>
  </si>
  <si>
    <t>Canton, GA</t>
  </si>
  <si>
    <t>Palestine, TX</t>
  </si>
  <si>
    <t>Kalispell, MT</t>
  </si>
  <si>
    <t>Lakeside, OR</t>
  </si>
  <si>
    <t>Winsted, MN</t>
  </si>
  <si>
    <t>Big Lake, AK</t>
  </si>
  <si>
    <t>Sisters, OR</t>
  </si>
  <si>
    <t>Lafayette, TN</t>
  </si>
  <si>
    <t>Lakeland, FL</t>
  </si>
  <si>
    <t>Emporia, KS</t>
  </si>
  <si>
    <t>Burlington, WA</t>
  </si>
  <si>
    <t>Carson City, NV</t>
  </si>
  <si>
    <t>Numidia, PA</t>
  </si>
  <si>
    <t>Wurtsboro, NY</t>
  </si>
  <si>
    <t>Limestone, TN</t>
  </si>
  <si>
    <t>White City, OR</t>
  </si>
  <si>
    <t>Taos, NM</t>
  </si>
  <si>
    <t>Sandwich, IL</t>
  </si>
  <si>
    <t>Newbury Park, CA</t>
  </si>
  <si>
    <t>Pampa, TX</t>
  </si>
  <si>
    <t>Elyria, OH</t>
  </si>
  <si>
    <t>Suffolk, VA</t>
  </si>
  <si>
    <t>Fontana, CA</t>
  </si>
  <si>
    <t>Winnie, TX</t>
  </si>
  <si>
    <t>Waldport, OR</t>
  </si>
  <si>
    <t>Adrian, MI</t>
  </si>
  <si>
    <t>Clutier, IA</t>
  </si>
  <si>
    <t>King George, VA</t>
  </si>
  <si>
    <t>Oak Grove, LA</t>
  </si>
  <si>
    <t>Jacksonville, TX</t>
  </si>
  <si>
    <t>Carlsbad, CA</t>
  </si>
  <si>
    <t>Mont Belvieu, TX</t>
  </si>
  <si>
    <t>Twin Bridges, MT</t>
  </si>
  <si>
    <t>Half Moon Bay, CA</t>
  </si>
  <si>
    <t>Chuckey, TN</t>
  </si>
  <si>
    <t>Chula Vista, CA</t>
  </si>
  <si>
    <t>Ashland, MS</t>
  </si>
  <si>
    <t>Cameron, MO</t>
  </si>
  <si>
    <t>Pueblo, CO</t>
  </si>
  <si>
    <t>Perris, CA</t>
  </si>
  <si>
    <t>Longmont, CO</t>
  </si>
  <si>
    <t>Ocala, FL</t>
  </si>
  <si>
    <t>Greenfield, MO</t>
  </si>
  <si>
    <t>Otter Lake, NY</t>
  </si>
  <si>
    <t>Westfield, IN</t>
  </si>
  <si>
    <t>St. Petersburg, FL</t>
  </si>
  <si>
    <t>Conway, AR</t>
  </si>
  <si>
    <t>Waynesville, OH</t>
  </si>
  <si>
    <t>Watsonville, CA</t>
  </si>
  <si>
    <t>Evansville, IN</t>
  </si>
  <si>
    <t>Westminster, MD</t>
  </si>
  <si>
    <t>Manchester, IA</t>
  </si>
  <si>
    <t>Trenton, GA</t>
  </si>
  <si>
    <t>Saline, MI</t>
  </si>
  <si>
    <t>Checotah, OK</t>
  </si>
  <si>
    <t>Lebanon, IL</t>
  </si>
  <si>
    <t>Whitewater, CA</t>
  </si>
  <si>
    <t>Ookala, HI</t>
  </si>
  <si>
    <t>Clara City, MN</t>
  </si>
  <si>
    <t>Medina, OH</t>
  </si>
  <si>
    <t>Ann Arbor, MI</t>
  </si>
  <si>
    <t>Belmont, OH</t>
  </si>
  <si>
    <t>Bayou La Batre, AL</t>
  </si>
  <si>
    <t>Somerville, TN</t>
  </si>
  <si>
    <t>Mulberry, FL</t>
  </si>
  <si>
    <t>Massey, MD</t>
  </si>
  <si>
    <t>Susanville, CA</t>
  </si>
  <si>
    <t>Hedgesville, WV</t>
  </si>
  <si>
    <t>Sylacauga, AL</t>
  </si>
  <si>
    <t>Noblesville, IN</t>
  </si>
  <si>
    <t>Bolingbrook, IL</t>
  </si>
  <si>
    <t>Windom, MN</t>
  </si>
  <si>
    <t>Maysville, NC</t>
  </si>
  <si>
    <t>Granbury, TX</t>
  </si>
  <si>
    <t>Teton Village, WY</t>
  </si>
  <si>
    <t>Falcon, CO</t>
  </si>
  <si>
    <t>Fayetteville, TN</t>
  </si>
  <si>
    <t>Wautoma, WI</t>
  </si>
  <si>
    <t>Lee's Summit, MO</t>
  </si>
  <si>
    <t>Sarasota, FL</t>
  </si>
  <si>
    <t>Ridgely, MD</t>
  </si>
  <si>
    <t>Fort Worth, TX</t>
  </si>
  <si>
    <t>Ashtabula, OH</t>
  </si>
  <si>
    <t>Dewees Island, SC</t>
  </si>
  <si>
    <t>Boyne City, MI</t>
  </si>
  <si>
    <t>Heise, ID</t>
  </si>
  <si>
    <t>Burlington, WI</t>
  </si>
  <si>
    <t>Gladewater, TX</t>
  </si>
  <si>
    <t>Ranger, TX</t>
  </si>
  <si>
    <t>Grantville, GA</t>
  </si>
  <si>
    <t>Tidioute, PA</t>
  </si>
  <si>
    <t>Troy, SC</t>
  </si>
  <si>
    <t>Crookston, MN</t>
  </si>
  <si>
    <t>Spring Hill, FL</t>
  </si>
  <si>
    <t>Parker, CO</t>
  </si>
  <si>
    <t>Marana, AZ</t>
  </si>
  <si>
    <t>Fort Collins, CO</t>
  </si>
  <si>
    <t>Arlington, WA</t>
  </si>
  <si>
    <t>Austin, TX</t>
  </si>
  <si>
    <t>West Blocton, AL</t>
  </si>
  <si>
    <t>Terlingua, TX</t>
  </si>
  <si>
    <t>Palm Springs, CA</t>
  </si>
  <si>
    <t>United States</t>
  </si>
  <si>
    <t>37.646944</t>
  </si>
  <si>
    <t>47.699444</t>
  </si>
  <si>
    <t>40.773889</t>
  </si>
  <si>
    <t>33.067778</t>
  </si>
  <si>
    <t>48.140833</t>
  </si>
  <si>
    <t>34.230834</t>
  </si>
  <si>
    <t>31.788611</t>
  </si>
  <si>
    <t>48.171667</t>
  </si>
  <si>
    <t>47.963333</t>
  </si>
  <si>
    <t>61.593889</t>
  </si>
  <si>
    <t>44.304444</t>
  </si>
  <si>
    <t>36.520000</t>
  </si>
  <si>
    <t>27.988889</t>
  </si>
  <si>
    <t>38.415278</t>
  </si>
  <si>
    <t>48.470556</t>
  </si>
  <si>
    <t>39.180278</t>
  </si>
  <si>
    <t>40.866111</t>
  </si>
  <si>
    <t>41.603056</t>
  </si>
  <si>
    <t>36.267223</t>
  </si>
  <si>
    <t>36.458056</t>
  </si>
  <si>
    <t>41.638333</t>
  </si>
  <si>
    <t>34.147777</t>
  </si>
  <si>
    <t>41.344166</t>
  </si>
  <si>
    <t>36.693055</t>
  </si>
  <si>
    <t>34.154722</t>
  </si>
  <si>
    <t>29.818889</t>
  </si>
  <si>
    <t>44.384444</t>
  </si>
  <si>
    <t>42.086111</t>
  </si>
  <si>
    <t>38.325556</t>
  </si>
  <si>
    <t>32.508889</t>
  </si>
  <si>
    <t>31.869445</t>
  </si>
  <si>
    <t>33.128334</t>
  </si>
  <si>
    <t>45.533611</t>
  </si>
  <si>
    <t>37.510278</t>
  </si>
  <si>
    <t>36.183334</t>
  </si>
  <si>
    <t>32.633056</t>
  </si>
  <si>
    <t>34.808333</t>
  </si>
  <si>
    <t>39.722223</t>
  </si>
  <si>
    <t>38.288889</t>
  </si>
  <si>
    <t>33.777223</t>
  </si>
  <si>
    <t>40.217778</t>
  </si>
  <si>
    <t>29.207222</t>
  </si>
  <si>
    <t>37.468056</t>
  </si>
  <si>
    <t>43.552778</t>
  </si>
  <si>
    <t>40.048889</t>
  </si>
  <si>
    <t>27.758611</t>
  </si>
  <si>
    <t>35.081111</t>
  </si>
  <si>
    <t>39.537777</t>
  </si>
  <si>
    <t>36.923056</t>
  </si>
  <si>
    <t>38.016667</t>
  </si>
  <si>
    <t>39.608611</t>
  </si>
  <si>
    <t>42.490277</t>
  </si>
  <si>
    <t>34.904722</t>
  </si>
  <si>
    <t>42.182223</t>
  </si>
  <si>
    <t>35.472500</t>
  </si>
  <si>
    <t>38.610278</t>
  </si>
  <si>
    <t>33.932778</t>
  </si>
  <si>
    <t>20.002222</t>
  </si>
  <si>
    <t>42.220278</t>
  </si>
  <si>
    <t>30.455000</t>
  </si>
  <si>
    <t>35.373334</t>
  </si>
  <si>
    <t>27.926111</t>
  </si>
  <si>
    <t>39.299166</t>
  </si>
  <si>
    <t>40.650278</t>
  </si>
  <si>
    <t>39.570278</t>
  </si>
  <si>
    <t>33.169723</t>
  </si>
  <si>
    <t>41.695833</t>
  </si>
  <si>
    <t>43.913333</t>
  </si>
  <si>
    <t>34.890555</t>
  </si>
  <si>
    <t>32.436389</t>
  </si>
  <si>
    <t>43.633611</t>
  </si>
  <si>
    <t>38.945555</t>
  </si>
  <si>
    <t>35.104722</t>
  </si>
  <si>
    <t>44.046111</t>
  </si>
  <si>
    <t>38.959722</t>
  </si>
  <si>
    <t>27.290555</t>
  </si>
  <si>
    <t>38.971111</t>
  </si>
  <si>
    <t>32.819723</t>
  </si>
  <si>
    <t>41.778056</t>
  </si>
  <si>
    <t>32.851667</t>
  </si>
  <si>
    <t>45.208611</t>
  </si>
  <si>
    <t>42.690555</t>
  </si>
  <si>
    <t>32.523889</t>
  </si>
  <si>
    <t>32.452500</t>
  </si>
  <si>
    <t>33.258611</t>
  </si>
  <si>
    <t>41.663056</t>
  </si>
  <si>
    <t>33.992777</t>
  </si>
  <si>
    <t>47.579167</t>
  </si>
  <si>
    <t>28.468056</t>
  </si>
  <si>
    <t>30.529167</t>
  </si>
  <si>
    <t>32.509722</t>
  </si>
  <si>
    <t>40.633889</t>
  </si>
  <si>
    <t>48.160556</t>
  </si>
  <si>
    <t>30.225000</t>
  </si>
  <si>
    <t>33.136111</t>
  </si>
  <si>
    <t>29.319723</t>
  </si>
  <si>
    <t>33.829723</t>
  </si>
  <si>
    <t>-75.761111</t>
  </si>
  <si>
    <t>-114.185000</t>
  </si>
  <si>
    <t>-90.074445</t>
  </si>
  <si>
    <t>-96.065278</t>
  </si>
  <si>
    <t>-122.296944</t>
  </si>
  <si>
    <t>-84.295277</t>
  </si>
  <si>
    <t>-95.706389</t>
  </si>
  <si>
    <t>-114.298333</t>
  </si>
  <si>
    <t>-94.047500</t>
  </si>
  <si>
    <t>149.885277</t>
  </si>
  <si>
    <t>-121.539166</t>
  </si>
  <si>
    <t>-86.058056</t>
  </si>
  <si>
    <t>-82.018611</t>
  </si>
  <si>
    <t>-96.189722</t>
  </si>
  <si>
    <t>-122.421667</t>
  </si>
  <si>
    <t>-119.277500</t>
  </si>
  <si>
    <t>-76.397222</t>
  </si>
  <si>
    <t>-74.538611</t>
  </si>
  <si>
    <t>-82.613611</t>
  </si>
  <si>
    <t>-105.657778</t>
  </si>
  <si>
    <t>-88.644444</t>
  </si>
  <si>
    <t>-119.015000</t>
  </si>
  <si>
    <t>-82.177778</t>
  </si>
  <si>
    <t>-76.610000</t>
  </si>
  <si>
    <t>-117.456667</t>
  </si>
  <si>
    <t>-94.431111</t>
  </si>
  <si>
    <t>-124.085000</t>
  </si>
  <si>
    <t>-92.442222</t>
  </si>
  <si>
    <t>-77.257222</t>
  </si>
  <si>
    <t>-92.843889</t>
  </si>
  <si>
    <t>-95.217500</t>
  </si>
  <si>
    <t>-117.280000</t>
  </si>
  <si>
    <t>-112.302500</t>
  </si>
  <si>
    <t>-122.505278</t>
  </si>
  <si>
    <t>-82.678889</t>
  </si>
  <si>
    <t>-116.893055</t>
  </si>
  <si>
    <t>-89.193055</t>
  </si>
  <si>
    <t>-94.275556</t>
  </si>
  <si>
    <t>-104.496389</t>
  </si>
  <si>
    <t>-117.344722</t>
  </si>
  <si>
    <t>-105.010278</t>
  </si>
  <si>
    <t>-82.290000</t>
  </si>
  <si>
    <t>-93.929445</t>
  </si>
  <si>
    <t>-75.062500</t>
  </si>
  <si>
    <t>-86.157778</t>
  </si>
  <si>
    <t>-82.623889</t>
  </si>
  <si>
    <t>-92.424445</t>
  </si>
  <si>
    <t>-84.130000</t>
  </si>
  <si>
    <t>121.798333</t>
  </si>
  <si>
    <t>-87.591666</t>
  </si>
  <si>
    <t>-77.007500</t>
  </si>
  <si>
    <t>-91.497777</t>
  </si>
  <si>
    <t>-85.459722</t>
  </si>
  <si>
    <t>-83.718889</t>
  </si>
  <si>
    <t>-95.573334</t>
  </si>
  <si>
    <t>-89.871389</t>
  </si>
  <si>
    <t>-116.641944</t>
  </si>
  <si>
    <t>-155.301389</t>
  </si>
  <si>
    <t>-83.740555</t>
  </si>
  <si>
    <t>-88.211111</t>
  </si>
  <si>
    <t>-89.347777</t>
  </si>
  <si>
    <t>-82.037777</t>
  </si>
  <si>
    <t>-75.799166</t>
  </si>
  <si>
    <t>-120.768611</t>
  </si>
  <si>
    <t>-77.967778</t>
  </si>
  <si>
    <t>-86.303056</t>
  </si>
  <si>
    <t>-88.129167</t>
  </si>
  <si>
    <t>-95.109444</t>
  </si>
  <si>
    <t>-77.260278</t>
  </si>
  <si>
    <t>-97.807778</t>
  </si>
  <si>
    <t>-110.908611</t>
  </si>
  <si>
    <t>-104.569723</t>
  </si>
  <si>
    <t>-86.543055</t>
  </si>
  <si>
    <t>-89.305278</t>
  </si>
  <si>
    <t>-94.371389</t>
  </si>
  <si>
    <t>-82.342500</t>
  </si>
  <si>
    <t>-75.854722</t>
  </si>
  <si>
    <t>-97.362222</t>
  </si>
  <si>
    <t>-80.695555</t>
  </si>
  <si>
    <t>-79.717778</t>
  </si>
  <si>
    <t>-84.989722</t>
  </si>
  <si>
    <t>-111.682223</t>
  </si>
  <si>
    <t>-88.304444</t>
  </si>
  <si>
    <t>-94.969723</t>
  </si>
  <si>
    <t>-98.682778</t>
  </si>
  <si>
    <t>-84.844444</t>
  </si>
  <si>
    <t>-79.403333</t>
  </si>
  <si>
    <t>-82.051389</t>
  </si>
  <si>
    <t>-96.645000</t>
  </si>
  <si>
    <t>-82.485000</t>
  </si>
  <si>
    <t>-104.658056</t>
  </si>
  <si>
    <t>-111.325278</t>
  </si>
  <si>
    <t>-104.987777</t>
  </si>
  <si>
    <t>-122.158889</t>
  </si>
  <si>
    <t>-97.688889</t>
  </si>
  <si>
    <t>-87.122778</t>
  </si>
  <si>
    <t>-103.583889</t>
  </si>
  <si>
    <t>-116.506667</t>
  </si>
  <si>
    <t>MFV</t>
  </si>
  <si>
    <t>8S1</t>
  </si>
  <si>
    <t>2C6</t>
  </si>
  <si>
    <t>GVT</t>
  </si>
  <si>
    <t>PSN</t>
  </si>
  <si>
    <t>S27</t>
  </si>
  <si>
    <t>10D</t>
  </si>
  <si>
    <t>6K5</t>
  </si>
  <si>
    <t>3M7</t>
  </si>
  <si>
    <t>LAL</t>
  </si>
  <si>
    <t>BVS</t>
  </si>
  <si>
    <t>CXP</t>
  </si>
  <si>
    <t>8PA0</t>
  </si>
  <si>
    <t>NONE</t>
  </si>
  <si>
    <t>OR96</t>
  </si>
  <si>
    <t>SKX</t>
  </si>
  <si>
    <t>KLPR</t>
  </si>
  <si>
    <t>SFQ</t>
  </si>
  <si>
    <t>KPOC</t>
  </si>
  <si>
    <t>T90</t>
  </si>
  <si>
    <t>R33</t>
  </si>
  <si>
    <t>KADG</t>
  </si>
  <si>
    <t>NA</t>
  </si>
  <si>
    <t>KJSO</t>
  </si>
  <si>
    <t>CRQ</t>
  </si>
  <si>
    <t>K7S1</t>
  </si>
  <si>
    <t>HAF</t>
  </si>
  <si>
    <t>04TN</t>
  </si>
  <si>
    <t>OCL3</t>
  </si>
  <si>
    <t>MS14</t>
  </si>
  <si>
    <t>KEZZ</t>
  </si>
  <si>
    <t>PUB</t>
  </si>
  <si>
    <t>L65</t>
  </si>
  <si>
    <t>MU27</t>
  </si>
  <si>
    <t>I72</t>
  </si>
  <si>
    <t>KSPG</t>
  </si>
  <si>
    <t>CWS</t>
  </si>
  <si>
    <t>PVT</t>
  </si>
  <si>
    <t>WVI</t>
  </si>
  <si>
    <t>K3EV</t>
  </si>
  <si>
    <t>DMW</t>
  </si>
  <si>
    <t>C27</t>
  </si>
  <si>
    <t>0GE3</t>
  </si>
  <si>
    <t>ARB</t>
  </si>
  <si>
    <t>5R7</t>
  </si>
  <si>
    <t>X49</t>
  </si>
  <si>
    <t>MD1</t>
  </si>
  <si>
    <t>1Q2</t>
  </si>
  <si>
    <t>WV22</t>
  </si>
  <si>
    <t>SCD</t>
  </si>
  <si>
    <t>1C5</t>
  </si>
  <si>
    <t>KMWM</t>
  </si>
  <si>
    <t>GDJ</t>
  </si>
  <si>
    <t>KDIJ</t>
  </si>
  <si>
    <t>KFLY</t>
  </si>
  <si>
    <t>Y50</t>
  </si>
  <si>
    <t>LXT</t>
  </si>
  <si>
    <t>RJD</t>
  </si>
  <si>
    <t>FTW</t>
  </si>
  <si>
    <t>HZY</t>
  </si>
  <si>
    <t>N98</t>
  </si>
  <si>
    <t>BUU</t>
  </si>
  <si>
    <t>07F</t>
  </si>
  <si>
    <t>F23</t>
  </si>
  <si>
    <t>CCO</t>
  </si>
  <si>
    <t>1CO8</t>
  </si>
  <si>
    <t>MZJ</t>
  </si>
  <si>
    <t>CO53</t>
  </si>
  <si>
    <t>AWO</t>
  </si>
  <si>
    <t>AUS</t>
  </si>
  <si>
    <t>3TE8</t>
  </si>
  <si>
    <t>PSP</t>
  </si>
  <si>
    <t>Accomack County Airport</t>
  </si>
  <si>
    <t>POLSON</t>
  </si>
  <si>
    <t>Private</t>
  </si>
  <si>
    <t>Tri-County</t>
  </si>
  <si>
    <t>Majors Airport</t>
  </si>
  <si>
    <t>N/A</t>
  </si>
  <si>
    <t>PALESTINE MUNI</t>
  </si>
  <si>
    <t>KALISPELL CITY</t>
  </si>
  <si>
    <t>Winsted Municipal</t>
  </si>
  <si>
    <t>SISTERS EAGLE AIR</t>
  </si>
  <si>
    <t>LAFAYETTE MUNI</t>
  </si>
  <si>
    <t>Lakeland Linder Rgnl</t>
  </si>
  <si>
    <t>Skagit Regional</t>
  </si>
  <si>
    <t>Carson Airport</t>
  </si>
  <si>
    <t>Numidia Airport</t>
  </si>
  <si>
    <t>Beagle Skyranch</t>
  </si>
  <si>
    <t>Taos Regional Airport</t>
  </si>
  <si>
    <t>Lorain County Regional Airport</t>
  </si>
  <si>
    <t>Suffolk Executive Airport</t>
  </si>
  <si>
    <t>Brackett Field</t>
  </si>
  <si>
    <t>Chambers County-Winnie Stowell</t>
  </si>
  <si>
    <t>Wakonda Beach State Airport</t>
  </si>
  <si>
    <t>Lenawee County</t>
  </si>
  <si>
    <t>PRIVATE</t>
  </si>
  <si>
    <t>Private Strip</t>
  </si>
  <si>
    <t>Cherokee County Airport</t>
  </si>
  <si>
    <t>McClellan-Palomar</t>
  </si>
  <si>
    <t>Twin Bridges</t>
  </si>
  <si>
    <t>Half Moon Bay Airport</t>
  </si>
  <si>
    <t>Hensley Airpark</t>
  </si>
  <si>
    <t>John Nichol's Field</t>
  </si>
  <si>
    <t>John Farese Airpark</t>
  </si>
  <si>
    <t>Cameron Memorial Airport</t>
  </si>
  <si>
    <t>Pueblo Memorial Airport</t>
  </si>
  <si>
    <t>Perris Valley</t>
  </si>
  <si>
    <t>Woodfield Airpark Inc</t>
  </si>
  <si>
    <t>Westfield</t>
  </si>
  <si>
    <t>Albert Whitted Airport</t>
  </si>
  <si>
    <t>Dennis F. Cantrell Airport</t>
  </si>
  <si>
    <t>Private Airstrip</t>
  </si>
  <si>
    <t>Watsonville Municipal Airport</t>
  </si>
  <si>
    <t>Skylane Airport</t>
  </si>
  <si>
    <t>Carroll County Regional</t>
  </si>
  <si>
    <t>Manchester Municipal Airport</t>
  </si>
  <si>
    <t>Lookout Mountain</t>
  </si>
  <si>
    <t>Ann Arbor Municipal</t>
  </si>
  <si>
    <t>Roy E. Ray</t>
  </si>
  <si>
    <t>South Lakeland Airport</t>
  </si>
  <si>
    <t>Massey Aerodrome</t>
  </si>
  <si>
    <t>Susanville</t>
  </si>
  <si>
    <t>GREEN LANDINGS</t>
  </si>
  <si>
    <t>Sylacauga Municipal Airport</t>
  </si>
  <si>
    <t>Bolingbrook's Clow IAP</t>
  </si>
  <si>
    <t>Windom Municipal Airport</t>
  </si>
  <si>
    <t>Granbury Regional Airport</t>
  </si>
  <si>
    <t>Driggs</t>
  </si>
  <si>
    <t>Meadow Lake</t>
  </si>
  <si>
    <t>Wautoma Municipal</t>
  </si>
  <si>
    <t>Lee's Summit Municipal</t>
  </si>
  <si>
    <t>Ridgely Airpark</t>
  </si>
  <si>
    <t>Meacham Intl Airport</t>
  </si>
  <si>
    <t>Ashtabula County Airport</t>
  </si>
  <si>
    <t>Boyne City Municipal Airport</t>
  </si>
  <si>
    <t>Burlington Municipal Airport</t>
  </si>
  <si>
    <t>Gladewater Municipal</t>
  </si>
  <si>
    <t>Ranger Municipal</t>
  </si>
  <si>
    <t>Newnan-Coweta</t>
  </si>
  <si>
    <t>Everitt Airport</t>
  </si>
  <si>
    <t>Pinal Airpark</t>
  </si>
  <si>
    <t>Yankee Field Airport</t>
  </si>
  <si>
    <t>Arlington Municipal</t>
  </si>
  <si>
    <t>Austin-Bergstrom IAP</t>
  </si>
  <si>
    <t>C Fulcher Ranch</t>
  </si>
  <si>
    <t>Palm Springs International</t>
  </si>
  <si>
    <t>Non-Fatal</t>
  </si>
  <si>
    <t>Substantial</t>
  </si>
  <si>
    <t>Destroyed</t>
  </si>
  <si>
    <t>Airplane</t>
  </si>
  <si>
    <t>N286A</t>
  </si>
  <si>
    <t>N2804P</t>
  </si>
  <si>
    <t>N472WM</t>
  </si>
  <si>
    <t>N44PL</t>
  </si>
  <si>
    <t>N106SF</t>
  </si>
  <si>
    <t>N669DT</t>
  </si>
  <si>
    <t>N611SP</t>
  </si>
  <si>
    <t>None</t>
  </si>
  <si>
    <t>N522PE</t>
  </si>
  <si>
    <t>N1445P</t>
  </si>
  <si>
    <t>N701MG</t>
  </si>
  <si>
    <t>N102HA</t>
  </si>
  <si>
    <t>N42548</t>
  </si>
  <si>
    <t>N5625Y</t>
  </si>
  <si>
    <t>unreg</t>
  </si>
  <si>
    <t>N9494</t>
  </si>
  <si>
    <t>N19UA</t>
  </si>
  <si>
    <t>N598LF</t>
  </si>
  <si>
    <t>N912FP</t>
  </si>
  <si>
    <t>N926JB</t>
  </si>
  <si>
    <t>N399Q</t>
  </si>
  <si>
    <t>N424CT</t>
  </si>
  <si>
    <t>N549LS</t>
  </si>
  <si>
    <t>N2812</t>
  </si>
  <si>
    <t>N477PA</t>
  </si>
  <si>
    <t>N319SV</t>
  </si>
  <si>
    <t>N388KB</t>
  </si>
  <si>
    <t>N6171R</t>
  </si>
  <si>
    <t>N171DP</t>
  </si>
  <si>
    <t>N572LS</t>
  </si>
  <si>
    <t>N448SS</t>
  </si>
  <si>
    <t>N94973</t>
  </si>
  <si>
    <t>N79VR</t>
  </si>
  <si>
    <t>N4031Q</t>
  </si>
  <si>
    <t>N635J</t>
  </si>
  <si>
    <t>N153TB</t>
  </si>
  <si>
    <t>N2482J</t>
  </si>
  <si>
    <t>N960WM</t>
  </si>
  <si>
    <t>N72AH</t>
  </si>
  <si>
    <t>N290AL</t>
  </si>
  <si>
    <t>N1532W</t>
  </si>
  <si>
    <t>N234RH</t>
  </si>
  <si>
    <t>N3533D</t>
  </si>
  <si>
    <t>N966G</t>
  </si>
  <si>
    <t>N936LS</t>
  </si>
  <si>
    <t>N898N</t>
  </si>
  <si>
    <t>N2481P</t>
  </si>
  <si>
    <t>N812S</t>
  </si>
  <si>
    <t>N365R</t>
  </si>
  <si>
    <t>N134CE</t>
  </si>
  <si>
    <t>N2761K</t>
  </si>
  <si>
    <t>N930SA</t>
  </si>
  <si>
    <t>N516JG</t>
  </si>
  <si>
    <t>N308TA</t>
  </si>
  <si>
    <t>N163F</t>
  </si>
  <si>
    <t>N206GX</t>
  </si>
  <si>
    <t>N4396H</t>
  </si>
  <si>
    <t>N56FP</t>
  </si>
  <si>
    <t>N192RR</t>
  </si>
  <si>
    <t>N158TX</t>
  </si>
  <si>
    <t>N3521A</t>
  </si>
  <si>
    <t>N51336</t>
  </si>
  <si>
    <t>N5089F</t>
  </si>
  <si>
    <t>N5654N</t>
  </si>
  <si>
    <t>N4337G</t>
  </si>
  <si>
    <t>N75GX</t>
  </si>
  <si>
    <t>N8060J</t>
  </si>
  <si>
    <t>N582MS</t>
  </si>
  <si>
    <t>N347DS</t>
  </si>
  <si>
    <t>N99168</t>
  </si>
  <si>
    <t>N103ST</t>
  </si>
  <si>
    <t>N4077B</t>
  </si>
  <si>
    <t>N747HW</t>
  </si>
  <si>
    <t>N3577F</t>
  </si>
  <si>
    <t>N107GX</t>
  </si>
  <si>
    <t>N2590A</t>
  </si>
  <si>
    <t>N73712</t>
  </si>
  <si>
    <t>N523RE</t>
  </si>
  <si>
    <t>N979JP</t>
  </si>
  <si>
    <t>N988AZ</t>
  </si>
  <si>
    <t>N2515E</t>
  </si>
  <si>
    <t>N7501Y</t>
  </si>
  <si>
    <t>N785TT</t>
  </si>
  <si>
    <t>N2442</t>
  </si>
  <si>
    <t>N402HA</t>
  </si>
  <si>
    <t>N89QL</t>
  </si>
  <si>
    <t>N240JS</t>
  </si>
  <si>
    <t>N50408</t>
  </si>
  <si>
    <t>N648MA</t>
  </si>
  <si>
    <t>N2332V</t>
  </si>
  <si>
    <t>N751WB</t>
  </si>
  <si>
    <t>N6524R</t>
  </si>
  <si>
    <t>N194PG</t>
  </si>
  <si>
    <t>N433UB</t>
  </si>
  <si>
    <t>N78BZ</t>
  </si>
  <si>
    <t>N420PS</t>
  </si>
  <si>
    <t>N143FJ</t>
  </si>
  <si>
    <t>N107JL</t>
  </si>
  <si>
    <t>N3581S</t>
  </si>
  <si>
    <t>N386GX</t>
  </si>
  <si>
    <t>N11NL</t>
  </si>
  <si>
    <t>N141AG</t>
  </si>
  <si>
    <t>N43341</t>
  </si>
  <si>
    <t>N947RG</t>
  </si>
  <si>
    <t>N595DY</t>
  </si>
  <si>
    <t>BAILEY ROBERT</t>
  </si>
  <si>
    <t>NORTHWING</t>
  </si>
  <si>
    <t>SKYKITS CORP</t>
  </si>
  <si>
    <t>PAZMANY</t>
  </si>
  <si>
    <t>FLIGHT DESIGN GMBH</t>
  </si>
  <si>
    <t>WEINZIERL</t>
  </si>
  <si>
    <t>FK LIGHTPLANES</t>
  </si>
  <si>
    <t>QUICKSILVER</t>
  </si>
  <si>
    <t>QUAD CITY ULTRALIGHT ACFT CORP</t>
  </si>
  <si>
    <t>RICHARD S DUNCAN</t>
  </si>
  <si>
    <t>QUAD CITY</t>
  </si>
  <si>
    <t>ZENITH</t>
  </si>
  <si>
    <t>MAXAIR DRIFTER</t>
  </si>
  <si>
    <t>BREEZER AIRCRAFT</t>
  </si>
  <si>
    <t>CHALLENGER</t>
  </si>
  <si>
    <t>TL ULTRALIGHT</t>
  </si>
  <si>
    <t>URBAN AIR SRO</t>
  </si>
  <si>
    <t>FETTERMAN LANNY R</t>
  </si>
  <si>
    <t>FPNA LLC</t>
  </si>
  <si>
    <t>JIM BRADDOCK</t>
  </si>
  <si>
    <t>Quarnoccio</t>
  </si>
  <si>
    <t>Flight Design GmbH</t>
  </si>
  <si>
    <t>Chicco</t>
  </si>
  <si>
    <t>Pipistrel</t>
  </si>
  <si>
    <t>EVEKTOR-AEROTECHNIK AS</t>
  </si>
  <si>
    <t>NEWGENT, BARRY</t>
  </si>
  <si>
    <t>RANS</t>
  </si>
  <si>
    <t>VANS</t>
  </si>
  <si>
    <t>LSA AMERICA INC</t>
  </si>
  <si>
    <t>Taylorcraft</t>
  </si>
  <si>
    <t>RADLEY VINCENT</t>
  </si>
  <si>
    <t>REDD TOM</t>
  </si>
  <si>
    <t>Jabiru USA Sport Aircraft, LLC</t>
  </si>
  <si>
    <t>COSTRUZIONI AERONAUTICHE TECNA</t>
  </si>
  <si>
    <t>US LIGHT AIRCRAFT CORP</t>
  </si>
  <si>
    <t>ALBRIGHT STAN</t>
  </si>
  <si>
    <t>AEROPRO CZ</t>
  </si>
  <si>
    <t>ARION</t>
  </si>
  <si>
    <t>TEAM INC</t>
  </si>
  <si>
    <t>HENRIE RAYMOND</t>
  </si>
  <si>
    <t>JDT Mini-Max LLC</t>
  </si>
  <si>
    <t>MCHENRY GEORGE B JR</t>
  </si>
  <si>
    <t>SEYMOUR</t>
  </si>
  <si>
    <t>TL ULTRALIGHT SRO</t>
  </si>
  <si>
    <t>QUAD CITY ULTRALIGHTS</t>
  </si>
  <si>
    <t>Aeropro CZ</t>
  </si>
  <si>
    <t>RIDGE LOWELL H</t>
  </si>
  <si>
    <t>James H Berard</t>
  </si>
  <si>
    <t>SILVAIRE</t>
  </si>
  <si>
    <t>Czech Aircraft Works SPOL SRO</t>
  </si>
  <si>
    <t>TECNAM</t>
  </si>
  <si>
    <t>FIELDS MIKE</t>
  </si>
  <si>
    <t>REMOS ACFT GMBH FLUGZEUGBAU</t>
  </si>
  <si>
    <t>MOYES B/BAILEY B</t>
  </si>
  <si>
    <t>AEROS LTD/SKYRANGER AIRCRAFT</t>
  </si>
  <si>
    <t>DIAL DAVID L</t>
  </si>
  <si>
    <t>M Squared</t>
  </si>
  <si>
    <t>SKYKITS USA CORP</t>
  </si>
  <si>
    <t>T BIRD GOLDEN CIRCLE AIR INC</t>
  </si>
  <si>
    <t>NELSON SYDNEY/NELSON DIANN</t>
  </si>
  <si>
    <t>OLIVER JOSEPH</t>
  </si>
  <si>
    <t>M-SQUARED AIRCRAFT</t>
  </si>
  <si>
    <t>SHAW DOUGLAS WAYNE</t>
  </si>
  <si>
    <t>ERCOUPE</t>
  </si>
  <si>
    <t>MOYES BAILEY</t>
  </si>
  <si>
    <t>MILLER</t>
  </si>
  <si>
    <t>HARRY L. WEBER</t>
  </si>
  <si>
    <t>AERO ADVENTURE</t>
  </si>
  <si>
    <t>Remos Aircraft GMBH Flugzeugba</t>
  </si>
  <si>
    <t>Van's Aircraft, Inc.</t>
  </si>
  <si>
    <t>EVANS ROBERT W SR</t>
  </si>
  <si>
    <t>P&amp;M Aviation</t>
  </si>
  <si>
    <t>FERGUSON AIRCRAFT</t>
  </si>
  <si>
    <t>EDWARDS DOUGLAS L</t>
  </si>
  <si>
    <t>T&amp;T AVIATION INC</t>
  </si>
  <si>
    <t>MOYES</t>
  </si>
  <si>
    <t>QUASAR ACFT CO LLC</t>
  </si>
  <si>
    <t>Snow</t>
  </si>
  <si>
    <t>Polaris</t>
  </si>
  <si>
    <t>TAYLORCRAFT</t>
  </si>
  <si>
    <t>CESSNA</t>
  </si>
  <si>
    <t>BAKER WAYNE</t>
  </si>
  <si>
    <t>ULTRALIGHT AMERICA</t>
  </si>
  <si>
    <t>FLIGHTSTAR INC</t>
  </si>
  <si>
    <t>Carothers</t>
  </si>
  <si>
    <t>Unregistered</t>
  </si>
  <si>
    <t>Czech Sport Aircraft AS</t>
  </si>
  <si>
    <t>Cubcrafters</t>
  </si>
  <si>
    <t>Remos</t>
  </si>
  <si>
    <t>Gould</t>
  </si>
  <si>
    <t>BELCHER WILLIAM B II</t>
  </si>
  <si>
    <t>CULVER GLENN</t>
  </si>
  <si>
    <t>CZECH SPORTPLANES SRO</t>
  </si>
  <si>
    <t>MOYES DRAGONFLY</t>
  </si>
  <si>
    <t>APACHE SPORT</t>
  </si>
  <si>
    <t>SAVANNAH VGW</t>
  </si>
  <si>
    <t>PL 4</t>
  </si>
  <si>
    <t>CTLS</t>
  </si>
  <si>
    <t>SEAREY</t>
  </si>
  <si>
    <t>FK9 ELA SW</t>
  </si>
  <si>
    <t>UNKNOWN</t>
  </si>
  <si>
    <t>CHALLENGER II</t>
  </si>
  <si>
    <t>AVID FLYER</t>
  </si>
  <si>
    <t>CHALLENGER I</t>
  </si>
  <si>
    <t>701</t>
  </si>
  <si>
    <t>CTSW</t>
  </si>
  <si>
    <t>DRIFTER II</t>
  </si>
  <si>
    <t>912ULS2</t>
  </si>
  <si>
    <t>II</t>
  </si>
  <si>
    <t>STINGSPORT</t>
  </si>
  <si>
    <t>SAMBA XXL</t>
  </si>
  <si>
    <t>FIRESTAR II</t>
  </si>
  <si>
    <t>A-22 VALOR</t>
  </si>
  <si>
    <t>JUST AIRCRAFT HIGHLA</t>
  </si>
  <si>
    <t>Avid Flyer</t>
  </si>
  <si>
    <t>Quicksilver Sport II</t>
  </si>
  <si>
    <t>Alpha Trainer</t>
  </si>
  <si>
    <t>SPORTSTAR PLUS</t>
  </si>
  <si>
    <t>S6S</t>
  </si>
  <si>
    <t>S-17</t>
  </si>
  <si>
    <t>RV12</t>
  </si>
  <si>
    <t>ALLEGRO</t>
  </si>
  <si>
    <t>BC12-D</t>
  </si>
  <si>
    <t>QUICKSILVER SPORT 2S</t>
  </si>
  <si>
    <t>QUICKSILVER GT 400</t>
  </si>
  <si>
    <t>J250-SP</t>
  </si>
  <si>
    <t>P2004 BRAVO</t>
  </si>
  <si>
    <t>HORNET</t>
  </si>
  <si>
    <t>KITFOX SUPER SPORT</t>
  </si>
  <si>
    <t>A240</t>
  </si>
  <si>
    <t>LIGHTNING</t>
  </si>
  <si>
    <t>Mini-Max</t>
  </si>
  <si>
    <t>ZENITH CH 701 STOL</t>
  </si>
  <si>
    <t>1500R</t>
  </si>
  <si>
    <t>KR2S</t>
  </si>
  <si>
    <t>SKYRANGER</t>
  </si>
  <si>
    <t>Jabiru J230</t>
  </si>
  <si>
    <t>RV-6A</t>
  </si>
  <si>
    <t>LUSCOMBE 8A</t>
  </si>
  <si>
    <t>SportCruiser</t>
  </si>
  <si>
    <t>P2002 SIERRA</t>
  </si>
  <si>
    <t>HAWK SSC</t>
  </si>
  <si>
    <t>REMOS GX</t>
  </si>
  <si>
    <t>Sport II</t>
  </si>
  <si>
    <t>DRAGONFLY</t>
  </si>
  <si>
    <t>SKYRANGER II</t>
  </si>
  <si>
    <t>TITAN TORNADO II</t>
  </si>
  <si>
    <t>Sprint II</t>
  </si>
  <si>
    <t>Breese</t>
  </si>
  <si>
    <t>SAVANNAH ADV</t>
  </si>
  <si>
    <t>ZODIAC XL</t>
  </si>
  <si>
    <t>ZODIAC CH 601XL</t>
  </si>
  <si>
    <t>BREESE 2</t>
  </si>
  <si>
    <t>RANS S 7</t>
  </si>
  <si>
    <t>415-C</t>
  </si>
  <si>
    <t>ARION LI</t>
  </si>
  <si>
    <t>ZEPHYR II</t>
  </si>
  <si>
    <t>GX</t>
  </si>
  <si>
    <t>GT400</t>
  </si>
  <si>
    <t>RV-12</t>
  </si>
  <si>
    <t>PEGAZAIR 100</t>
  </si>
  <si>
    <t>GT450</t>
  </si>
  <si>
    <t>FERGY 1</t>
  </si>
  <si>
    <t>S18</t>
  </si>
  <si>
    <t>SKY RANGER</t>
  </si>
  <si>
    <t>FALCON LS</t>
  </si>
  <si>
    <t>STING S3</t>
  </si>
  <si>
    <t>214SL</t>
  </si>
  <si>
    <t>Quickie 2</t>
  </si>
  <si>
    <t>Polar Star</t>
  </si>
  <si>
    <t>DCO-65</t>
  </si>
  <si>
    <t>Sprint 1000</t>
  </si>
  <si>
    <t>140</t>
  </si>
  <si>
    <t>CH-750</t>
  </si>
  <si>
    <t>SPITFIRE II</t>
  </si>
  <si>
    <t>FLIGHTSTAR II</t>
  </si>
  <si>
    <t>Zenith CH701</t>
  </si>
  <si>
    <t>Quicksilver MXL II</t>
  </si>
  <si>
    <t>Piper Sport</t>
  </si>
  <si>
    <t>CC11-160</t>
  </si>
  <si>
    <t>S-12</t>
  </si>
  <si>
    <t>S12</t>
  </si>
  <si>
    <t>Rutan</t>
  </si>
  <si>
    <t>FIRESTAR</t>
  </si>
  <si>
    <t>KITFOX III</t>
  </si>
  <si>
    <t>DYNAMIC</t>
  </si>
  <si>
    <t>No</t>
  </si>
  <si>
    <t>Yes</t>
  </si>
  <si>
    <t>1</t>
  </si>
  <si>
    <t>Reciprocating</t>
  </si>
  <si>
    <t>Part 91: General Aviation</t>
  </si>
  <si>
    <t>Public Use</t>
  </si>
  <si>
    <t>Personal</t>
  </si>
  <si>
    <t>Instructional</t>
  </si>
  <si>
    <t>Unknown</t>
  </si>
  <si>
    <t>Public Aircraft - Federal</t>
  </si>
  <si>
    <t>Glider Tow</t>
  </si>
  <si>
    <t>Flight Test</t>
  </si>
  <si>
    <t>Positioning</t>
  </si>
  <si>
    <t>2</t>
  </si>
  <si>
    <t>3</t>
  </si>
  <si>
    <t>VMC</t>
  </si>
  <si>
    <t>IMC</t>
  </si>
  <si>
    <t>TAKEOFF</t>
  </si>
  <si>
    <t>MANEUVERING</t>
  </si>
  <si>
    <t>LANDING</t>
  </si>
  <si>
    <t>DESCENT</t>
  </si>
  <si>
    <t>APPROACH</t>
  </si>
  <si>
    <t>GO-AROUND</t>
  </si>
  <si>
    <t>TAXI</t>
  </si>
  <si>
    <t>CRUISE</t>
  </si>
  <si>
    <t>STANDING</t>
  </si>
  <si>
    <t>Preliminary</t>
  </si>
  <si>
    <t>Factual</t>
  </si>
  <si>
    <t>Probable Cause</t>
  </si>
  <si>
    <t>07/07/2014</t>
  </si>
  <si>
    <t>06/20/2014</t>
  </si>
  <si>
    <t>06/17/2014</t>
  </si>
  <si>
    <t>05/28/2014</t>
  </si>
  <si>
    <t>05/01/2014</t>
  </si>
  <si>
    <t>04/21/2014</t>
  </si>
  <si>
    <t>01/16/2014</t>
  </si>
  <si>
    <t>07/21/2014</t>
  </si>
  <si>
    <t>05/05/2014</t>
  </si>
  <si>
    <t>11/25/2013</t>
  </si>
  <si>
    <t>04/23/2014</t>
  </si>
  <si>
    <t>05/08/2014</t>
  </si>
  <si>
    <t>09/18/2013</t>
  </si>
  <si>
    <t>11/19/2013</t>
  </si>
  <si>
    <t>08/27/2013</t>
  </si>
  <si>
    <t>08/26/2013</t>
  </si>
  <si>
    <t>09/05/2013</t>
  </si>
  <si>
    <t>08/14/2013</t>
  </si>
  <si>
    <t>07/22/2013</t>
  </si>
  <si>
    <t>12/02/2013</t>
  </si>
  <si>
    <t>07/16/2013</t>
  </si>
  <si>
    <t>12/11/2013</t>
  </si>
  <si>
    <t>06/05/2014</t>
  </si>
  <si>
    <t>05/15/2013</t>
  </si>
  <si>
    <t>03/24/2014</t>
  </si>
  <si>
    <t>06/11/2014</t>
  </si>
  <si>
    <t>09/30/2013</t>
  </si>
  <si>
    <t>11/06/2013</t>
  </si>
  <si>
    <t>03/13/2013</t>
  </si>
  <si>
    <t>01/13/2014</t>
  </si>
  <si>
    <t>12/05/2012</t>
  </si>
  <si>
    <t>01/22/2013</t>
  </si>
  <si>
    <t>01/31/2013</t>
  </si>
  <si>
    <t>10/01/2012</t>
  </si>
  <si>
    <t>12/03/2012</t>
  </si>
  <si>
    <t>01/30/2014</t>
  </si>
  <si>
    <t>04/10/2014</t>
  </si>
  <si>
    <t>06/02/2014</t>
  </si>
  <si>
    <t>11/27/2012</t>
  </si>
  <si>
    <t>12/05/2013</t>
  </si>
  <si>
    <t>03/07/2014</t>
  </si>
  <si>
    <t>07/29/2013</t>
  </si>
  <si>
    <t>06/12/2013</t>
  </si>
  <si>
    <t>10/09/2012</t>
  </si>
  <si>
    <t>05/09/2014</t>
  </si>
  <si>
    <t>08/29/2012</t>
  </si>
  <si>
    <t>05/22/2012</t>
  </si>
  <si>
    <t>04/27/2012</t>
  </si>
  <si>
    <t>04/25/2013</t>
  </si>
  <si>
    <t>05/23/2013</t>
  </si>
  <si>
    <t>08/15/2012</t>
  </si>
  <si>
    <t>08/07/2013</t>
  </si>
  <si>
    <t>03/08/2012</t>
  </si>
  <si>
    <t>03/20/2012</t>
  </si>
  <si>
    <t>02/06/2012</t>
  </si>
  <si>
    <t>02/14/2013</t>
  </si>
  <si>
    <t>10/17/2011</t>
  </si>
  <si>
    <t>04/17/2013</t>
  </si>
  <si>
    <t>11/22/2011</t>
  </si>
  <si>
    <t>05/22/2014</t>
  </si>
  <si>
    <t>07/18/2012</t>
  </si>
  <si>
    <t>12/11/2012</t>
  </si>
  <si>
    <t>11/07/2012</t>
  </si>
  <si>
    <t>06/23/2014</t>
  </si>
  <si>
    <t>05/03/2012</t>
  </si>
  <si>
    <t>02/23/2012</t>
  </si>
  <si>
    <t>10/03/2011</t>
  </si>
  <si>
    <t>11/05/2012</t>
  </si>
  <si>
    <t>06/17/2013</t>
  </si>
  <si>
    <t>07/18/2011</t>
  </si>
  <si>
    <t>04/20/2012</t>
  </si>
  <si>
    <t>06/08/2011</t>
  </si>
  <si>
    <t>11/17/2011</t>
  </si>
  <si>
    <t>Fatal</t>
  </si>
  <si>
    <t>Serious</t>
  </si>
  <si>
    <t>Minor</t>
  </si>
  <si>
    <t>Uninjured</t>
  </si>
  <si>
    <t>Total</t>
  </si>
  <si>
    <t>State</t>
  </si>
  <si>
    <t>Year</t>
  </si>
  <si>
    <t>U.S.</t>
  </si>
  <si>
    <t>Fatalities</t>
  </si>
  <si>
    <t>Light Sport Accidents from 01/01/2011 to 07/31/2014</t>
  </si>
  <si>
    <t>U. S.</t>
  </si>
  <si>
    <t>Taxi</t>
  </si>
  <si>
    <t>Takeoff</t>
  </si>
  <si>
    <t>Climb</t>
  </si>
  <si>
    <t>Cruise</t>
  </si>
  <si>
    <t>Descent</t>
  </si>
  <si>
    <t>Approach</t>
  </si>
  <si>
    <t>Maneuvering</t>
  </si>
  <si>
    <t>Landing</t>
  </si>
  <si>
    <t>Go-Around</t>
  </si>
  <si>
    <t>Standing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</si>
</sst>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3" fillId="0" borderId="0" xfId="0" applyFont="1"/>
    <xf numFmtId="0" fontId="2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www.ntsb.gov'">
  <Schema ID="Schema1" Namespace="http://www.ntsb.gov">
    <xsd:schema xmlns:xsd="http://www.w3.org/2001/XMLSchema" xmlns:ns0="http://www.ntsb.gov" xmlns="" targetNamespace="http://www.ntsb.gov">
      <xsd:element nillable="true" name="DATA">
        <xsd:complexType>
          <xsd:sequence minOccurs="0">
            <xsd:element minOccurs="0" nillable="true" name="ROWS" form="qualified">
              <xsd:complexType>
                <xsd:sequence minOccurs="0">
                  <xsd:element minOccurs="0" maxOccurs="unbounded" nillable="true" name="ROW" form="qualified">
                    <xsd:complexType>
                      <xsd:attribute name="EventId" form="unqualified" type="xsd:string"/>
                      <xsd:attribute name="InvestigationType" form="unqualified" type="xsd:string"/>
                      <xsd:attribute name="AccidentNumber" form="unqualified" type="xsd:string"/>
                      <xsd:attribute name="EventDate" form="unqualified" type="xsd:string"/>
                      <xsd:attribute name="Location" form="unqualified" type="xsd:string"/>
                      <xsd:attribute name="Country" form="unqualified" type="xsd:string"/>
                      <xsd:attribute name="Latitude" form="unqualified" type="xsd:string"/>
                      <xsd:attribute name="Longitude" form="unqualified" type="xsd:string"/>
                      <xsd:attribute name="AirportCode" form="unqualified" type="xsd:string"/>
                      <xsd:attribute name="AirportName" form="unqualified" type="xsd:string"/>
                      <xsd:attribute name="InjurySeverity" form="unqualified" type="xsd:string"/>
                      <xsd:attribute name="AircraftDamage" form="unqualified" type="xsd:string"/>
                      <xsd:attribute name="AircraftCategory" form="unqualified" type="xsd:string"/>
                      <xsd:attribute name="RegistrationNumber" form="unqualified" type="xsd:string"/>
                      <xsd:attribute name="Make" form="unqualified" type="xsd:string"/>
                      <xsd:attribute name="Model" form="unqualified" type="xsd:string"/>
                      <xsd:attribute name="AmateurBuilt" form="unqualified" type="xsd:string"/>
                      <xsd:attribute name="NumberOfEngines" form="unqualified" type="xsd:string"/>
                      <xsd:attribute name="EngineType" form="unqualified" type="xsd:string"/>
                      <xsd:attribute name="FARDescription" form="unqualified" type="xsd:string"/>
                      <xsd:attribute name="Schedule" form="unqualified" type="xsd:string"/>
                      <xsd:attribute name="PurposeOfFlight" form="unqualified" type="xsd:string"/>
                      <xsd:attribute name="AirCarrier" form="unqualified" type="xsd:string"/>
                      <xsd:attribute name="TotalFatalInjuries" form="unqualified" type="xsd:string"/>
                      <xsd:attribute name="TotalSeriousInjuries" form="unqualified" type="xsd:string"/>
                      <xsd:attribute name="TotalMinorInjuries" form="unqualified" type="xsd:string"/>
                      <xsd:attribute name="TotalUninjured" form="unqualified" type="xsd:string"/>
                      <xsd:attribute name="WeatherCondition" form="unqualified" type="xsd:string"/>
                      <xsd:attribute name="BroadPhaseOfFlight" form="unqualified" type="xsd:string"/>
                      <xsd:attribute name="ReportStatus" form="unqualified" type="xsd:string"/>
                      <xsd:attribute name="PublicationDate" form="unqualified" type="xsd:string"/>
                    </xsd:complexType>
                  </xsd:element>
                </xsd:sequence>
              </xsd:complexType>
            </xsd:element>
          </xsd:sequence>
        </xsd:complexType>
      </xsd:element>
    </xsd:schema>
  </Schema>
  <Map ID="1" Name="DATA_Map" RootElement="DATA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1" name="Table1" displayName="Table1" ref="A1:AD110" tableType="xml" totalsRowShown="0" connectionId="1">
  <autoFilter ref="A1:AD110"/>
  <tableColumns count="30">
    <tableColumn id="1" uniqueName="EventId" name="EventId">
      <xmlColumnPr mapId="1" xpath="/ns1:DATA/ns1:ROWS/ns1:ROW/@EventId" xmlDataType="string"/>
    </tableColumn>
    <tableColumn id="2" uniqueName="InvestigationType" name="InvestigationType">
      <xmlColumnPr mapId="1" xpath="/ns1:DATA/ns1:ROWS/ns1:ROW/@InvestigationType" xmlDataType="string"/>
    </tableColumn>
    <tableColumn id="3" uniqueName="AccidentNumber" name="AccidentNumber">
      <xmlColumnPr mapId="1" xpath="/ns1:DATA/ns1:ROWS/ns1:ROW/@AccidentNumber" xmlDataType="string"/>
    </tableColumn>
    <tableColumn id="4" uniqueName="EventDate" name="EventDate">
      <xmlColumnPr mapId="1" xpath="/ns1:DATA/ns1:ROWS/ns1:ROW/@EventDate" xmlDataType="string"/>
    </tableColumn>
    <tableColumn id="5" uniqueName="Location" name="Location">
      <xmlColumnPr mapId="1" xpath="/ns1:DATA/ns1:ROWS/ns1:ROW/@Location" xmlDataType="string"/>
    </tableColumn>
    <tableColumn id="6" uniqueName="Country" name="Country">
      <xmlColumnPr mapId="1" xpath="/ns1:DATA/ns1:ROWS/ns1:ROW/@Country" xmlDataType="string"/>
    </tableColumn>
    <tableColumn id="7" uniqueName="Latitude" name="Latitude">
      <xmlColumnPr mapId="1" xpath="/ns1:DATA/ns1:ROWS/ns1:ROW/@Latitude" xmlDataType="string"/>
    </tableColumn>
    <tableColumn id="8" uniqueName="Longitude" name="Longitude">
      <xmlColumnPr mapId="1" xpath="/ns1:DATA/ns1:ROWS/ns1:ROW/@Longitude" xmlDataType="string"/>
    </tableColumn>
    <tableColumn id="9" uniqueName="AirportCode" name="AirportCode">
      <xmlColumnPr mapId="1" xpath="/ns1:DATA/ns1:ROWS/ns1:ROW/@AirportCode" xmlDataType="string"/>
    </tableColumn>
    <tableColumn id="10" uniqueName="AirportName" name="AirportName">
      <xmlColumnPr mapId="1" xpath="/ns1:DATA/ns1:ROWS/ns1:ROW/@AirportName" xmlDataType="string"/>
    </tableColumn>
    <tableColumn id="11" uniqueName="InjurySeverity" name="InjurySeverity">
      <xmlColumnPr mapId="1" xpath="/ns1:DATA/ns1:ROWS/ns1:ROW/@InjurySeverity" xmlDataType="string"/>
    </tableColumn>
    <tableColumn id="12" uniqueName="AircraftDamage" name="AircraftDamage">
      <xmlColumnPr mapId="1" xpath="/ns1:DATA/ns1:ROWS/ns1:ROW/@AircraftDamage" xmlDataType="string"/>
    </tableColumn>
    <tableColumn id="13" uniqueName="AircraftCategory" name="AircraftCategory">
      <xmlColumnPr mapId="1" xpath="/ns1:DATA/ns1:ROWS/ns1:ROW/@AircraftCategory" xmlDataType="string"/>
    </tableColumn>
    <tableColumn id="14" uniqueName="RegistrationNumber" name="RegistrationNumber">
      <xmlColumnPr mapId="1" xpath="/ns1:DATA/ns1:ROWS/ns1:ROW/@RegistrationNumber" xmlDataType="string"/>
    </tableColumn>
    <tableColumn id="15" uniqueName="Make" name="Make">
      <xmlColumnPr mapId="1" xpath="/ns1:DATA/ns1:ROWS/ns1:ROW/@Make" xmlDataType="string"/>
    </tableColumn>
    <tableColumn id="16" uniqueName="Model" name="Model">
      <xmlColumnPr mapId="1" xpath="/ns1:DATA/ns1:ROWS/ns1:ROW/@Model" xmlDataType="string"/>
    </tableColumn>
    <tableColumn id="17" uniqueName="AmateurBuilt" name="AmateurBuilt">
      <xmlColumnPr mapId="1" xpath="/ns1:DATA/ns1:ROWS/ns1:ROW/@AmateurBuilt" xmlDataType="string"/>
    </tableColumn>
    <tableColumn id="18" uniqueName="NumberOfEngines" name="NumberOfEngines">
      <xmlColumnPr mapId="1" xpath="/ns1:DATA/ns1:ROWS/ns1:ROW/@NumberOfEngines" xmlDataType="string"/>
    </tableColumn>
    <tableColumn id="19" uniqueName="EngineType" name="EngineType">
      <xmlColumnPr mapId="1" xpath="/ns1:DATA/ns1:ROWS/ns1:ROW/@EngineType" xmlDataType="string"/>
    </tableColumn>
    <tableColumn id="20" uniqueName="FARDescription" name="FARDescription">
      <xmlColumnPr mapId="1" xpath="/ns1:DATA/ns1:ROWS/ns1:ROW/@FARDescription" xmlDataType="string"/>
    </tableColumn>
    <tableColumn id="21" uniqueName="Schedule" name="Schedule">
      <xmlColumnPr mapId="1" xpath="/ns1:DATA/ns1:ROWS/ns1:ROW/@Schedule" xmlDataType="string"/>
    </tableColumn>
    <tableColumn id="22" uniqueName="PurposeOfFlight" name="PurposeOfFlight">
      <xmlColumnPr mapId="1" xpath="/ns1:DATA/ns1:ROWS/ns1:ROW/@PurposeOfFlight" xmlDataType="string"/>
    </tableColumn>
    <tableColumn id="24" uniqueName="TotalFatalInjuries" name="TotalFatalInjuries">
      <xmlColumnPr mapId="1" xpath="/ns1:DATA/ns1:ROWS/ns1:ROW/@TotalFatalInjuries" xmlDataType="string"/>
    </tableColumn>
    <tableColumn id="25" uniqueName="TotalSeriousInjuries" name="TotalSeriousInjuries">
      <xmlColumnPr mapId="1" xpath="/ns1:DATA/ns1:ROWS/ns1:ROW/@TotalSeriousInjuries" xmlDataType="string"/>
    </tableColumn>
    <tableColumn id="26" uniqueName="TotalMinorInjuries" name="TotalMinorInjuries">
      <xmlColumnPr mapId="1" xpath="/ns1:DATA/ns1:ROWS/ns1:ROW/@TotalMinorInjuries" xmlDataType="string"/>
    </tableColumn>
    <tableColumn id="27" uniqueName="TotalUninjured" name="TotalUninjured">
      <xmlColumnPr mapId="1" xpath="/ns1:DATA/ns1:ROWS/ns1:ROW/@TotalUninjured" xmlDataType="string"/>
    </tableColumn>
    <tableColumn id="28" uniqueName="WeatherCondition" name="WeatherCondition">
      <xmlColumnPr mapId="1" xpath="/ns1:DATA/ns1:ROWS/ns1:ROW/@WeatherCondition" xmlDataType="string"/>
    </tableColumn>
    <tableColumn id="29" uniqueName="BroadPhaseOfFlight" name="BroadPhaseOfFlight">
      <xmlColumnPr mapId="1" xpath="/ns1:DATA/ns1:ROWS/ns1:ROW/@BroadPhaseOfFlight" xmlDataType="string"/>
    </tableColumn>
    <tableColumn id="30" uniqueName="ReportStatus" name="ReportStatus">
      <xmlColumnPr mapId="1" xpath="/ns1:DATA/ns1:ROWS/ns1:ROW/@ReportStatus" xmlDataType="string"/>
    </tableColumn>
    <tableColumn id="31" uniqueName="PublicationDate" name="PublicationDate">
      <xmlColumnPr mapId="1" xpath="/ns1:DATA/ns1:ROWS/ns1:ROW/@PublicationDate" xmlDataType="string"/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activeCell="F20" sqref="F20"/>
    </sheetView>
  </sheetViews>
  <sheetFormatPr defaultRowHeight="15" x14ac:dyDescent="0.25"/>
  <cols>
    <col min="1" max="1" width="10.140625" bestFit="1" customWidth="1"/>
    <col min="2" max="2" width="12.85546875" bestFit="1" customWidth="1"/>
    <col min="3" max="3" width="10.5703125" bestFit="1" customWidth="1"/>
    <col min="4" max="4" width="10.5703125" customWidth="1"/>
    <col min="5" max="5" width="10.85546875" customWidth="1"/>
    <col min="6" max="6" width="10.42578125" customWidth="1"/>
    <col min="7" max="7" width="10.28515625" bestFit="1" customWidth="1"/>
    <col min="9" max="9" width="10" bestFit="1" customWidth="1"/>
    <col min="10" max="10" width="13.7109375" bestFit="1" customWidth="1"/>
    <col min="12" max="12" width="10.140625" bestFit="1" customWidth="1"/>
  </cols>
  <sheetData>
    <row r="1" spans="1:13" ht="15.75" x14ac:dyDescent="0.25">
      <c r="A1" s="27" t="s">
        <v>1204</v>
      </c>
      <c r="B1" s="27"/>
      <c r="C1" s="27"/>
      <c r="D1" s="27"/>
      <c r="E1" s="27"/>
      <c r="F1" s="27"/>
      <c r="G1" s="27"/>
      <c r="H1" s="27"/>
    </row>
    <row r="2" spans="1:13" ht="15.75" x14ac:dyDescent="0.25">
      <c r="A2" s="3" t="s">
        <v>1202</v>
      </c>
      <c r="B2" s="3" t="s">
        <v>1195</v>
      </c>
      <c r="C2" s="3" t="s">
        <v>798</v>
      </c>
      <c r="D2" s="4" t="s">
        <v>1203</v>
      </c>
      <c r="E2" s="5" t="s">
        <v>1196</v>
      </c>
      <c r="F2" s="5" t="s">
        <v>1197</v>
      </c>
      <c r="G2" s="6" t="s">
        <v>1198</v>
      </c>
      <c r="H2" s="6" t="s">
        <v>1199</v>
      </c>
    </row>
    <row r="3" spans="1:13" ht="16.5" thickBot="1" x14ac:dyDescent="0.3">
      <c r="A3" s="7">
        <f>COUNTA(Table1[AccidentNumber])</f>
        <v>109</v>
      </c>
      <c r="B3" s="7">
        <f>COUNTIF(Table1[InjurySeverity],Summary!B2)</f>
        <v>34</v>
      </c>
      <c r="C3" s="7">
        <f>COUNTIF(Table1[InjurySeverity],Summary!C2)</f>
        <v>75</v>
      </c>
      <c r="D3" s="8">
        <f>Details!AF111</f>
        <v>42</v>
      </c>
      <c r="E3" s="8">
        <f>Details!AG111</f>
        <v>35</v>
      </c>
      <c r="F3" s="8">
        <f>Details!AH111</f>
        <v>28</v>
      </c>
      <c r="G3" s="8">
        <f>Details!AI111</f>
        <v>54</v>
      </c>
      <c r="H3" s="8">
        <f>SUM(D3:G3)</f>
        <v>159</v>
      </c>
    </row>
    <row r="4" spans="1:13" ht="15.75" thickTop="1" x14ac:dyDescent="0.25"/>
    <row r="5" spans="1:13" ht="15.75" x14ac:dyDescent="0.25">
      <c r="A5" s="9" t="s">
        <v>1201</v>
      </c>
      <c r="B5" s="9" t="s">
        <v>1195</v>
      </c>
      <c r="C5" s="9" t="s">
        <v>798</v>
      </c>
      <c r="D5" s="9" t="s">
        <v>1199</v>
      </c>
    </row>
    <row r="6" spans="1:13" ht="15.75" x14ac:dyDescent="0.25">
      <c r="A6" s="10">
        <v>2011</v>
      </c>
      <c r="B6" s="11">
        <f>COUNTIFS(Table1[InjurySeverity],Summary!B$5,Details!$AL$2:$AL$110,Summary!$A6)</f>
        <v>13</v>
      </c>
      <c r="C6" s="11">
        <f>COUNTIFS(Table1[InjurySeverity],Summary!C$5,Details!$AL$2:$AL$110,Summary!$A6)</f>
        <v>27</v>
      </c>
      <c r="D6" s="12">
        <f>SUM(B6:C6)</f>
        <v>40</v>
      </c>
    </row>
    <row r="7" spans="1:13" ht="15.75" x14ac:dyDescent="0.25">
      <c r="A7" s="10">
        <v>2012</v>
      </c>
      <c r="B7" s="11">
        <f>COUNTIFS(Table1[InjurySeverity],Summary!B$5,Details!$AL$2:$AL$110,Summary!$A7)</f>
        <v>15</v>
      </c>
      <c r="C7" s="11">
        <f>COUNTIFS(Table1[InjurySeverity],Summary!C$5,Details!$AL$2:$AL$110,Summary!$A7)</f>
        <v>23</v>
      </c>
      <c r="D7" s="12">
        <f t="shared" ref="D7:D9" si="0">SUM(B7:C7)</f>
        <v>38</v>
      </c>
    </row>
    <row r="8" spans="1:13" ht="15.75" x14ac:dyDescent="0.25">
      <c r="A8" s="10">
        <v>2013</v>
      </c>
      <c r="B8" s="11">
        <f>COUNTIFS(Table1[InjurySeverity],Summary!B$5,Details!$AL$2:$AL$110,Summary!$A8)</f>
        <v>5</v>
      </c>
      <c r="C8" s="11">
        <f>COUNTIFS(Table1[InjurySeverity],Summary!C$5,Details!$AL$2:$AL$110,Summary!$A8)</f>
        <v>19</v>
      </c>
      <c r="D8" s="12">
        <f t="shared" si="0"/>
        <v>24</v>
      </c>
    </row>
    <row r="9" spans="1:13" ht="15.75" x14ac:dyDescent="0.25">
      <c r="A9" s="10">
        <v>2014</v>
      </c>
      <c r="B9" s="13">
        <f>COUNTIFS(Table1[InjurySeverity],Summary!B$5,Details!$AL$2:$AL$110,Summary!$A9)</f>
        <v>1</v>
      </c>
      <c r="C9" s="11">
        <f>COUNTIFS(Table1[InjurySeverity],Summary!C$5,Details!$AL$2:$AL$110,Summary!$A9)</f>
        <v>6</v>
      </c>
      <c r="D9" s="12">
        <f t="shared" si="0"/>
        <v>7</v>
      </c>
    </row>
    <row r="10" spans="1:13" ht="15.75" thickBot="1" x14ac:dyDescent="0.3">
      <c r="A10" s="14" t="s">
        <v>1199</v>
      </c>
      <c r="B10" s="15">
        <f>SUM(B6:B9)</f>
        <v>34</v>
      </c>
      <c r="C10" s="14">
        <f>SUM(C6:C9)</f>
        <v>75</v>
      </c>
      <c r="D10" s="14">
        <f>SUM(D6:D9)</f>
        <v>109</v>
      </c>
    </row>
    <row r="11" spans="1:13" ht="15.75" thickTop="1" x14ac:dyDescent="0.25"/>
    <row r="12" spans="1:13" s="19" customFormat="1" ht="29.25" x14ac:dyDescent="0.25">
      <c r="A12" s="16" t="s">
        <v>1205</v>
      </c>
      <c r="B12" s="16" t="s">
        <v>1108</v>
      </c>
      <c r="C12" s="18" t="s">
        <v>1109</v>
      </c>
      <c r="D12" s="16" t="s">
        <v>1206</v>
      </c>
      <c r="E12" s="16" t="s">
        <v>1207</v>
      </c>
      <c r="F12" s="16" t="s">
        <v>1208</v>
      </c>
      <c r="G12" s="16" t="s">
        <v>1209</v>
      </c>
      <c r="H12" s="16" t="s">
        <v>1210</v>
      </c>
      <c r="I12" s="16" t="s">
        <v>1211</v>
      </c>
      <c r="J12" s="16" t="s">
        <v>1212</v>
      </c>
      <c r="K12" s="16" t="s">
        <v>1213</v>
      </c>
      <c r="L12" s="17" t="s">
        <v>1214</v>
      </c>
      <c r="M12" s="18" t="s">
        <v>1215</v>
      </c>
    </row>
    <row r="13" spans="1:13" s="19" customFormat="1" x14ac:dyDescent="0.25">
      <c r="A13" s="20" t="s">
        <v>1195</v>
      </c>
      <c r="B13" s="21">
        <f>COUNTIFS(Table1[WeatherCondition],Summary!B$12,Table1[InjurySeverity],Summary!$A13)</f>
        <v>33</v>
      </c>
      <c r="C13" s="22">
        <f>COUNTIFS(Table1[WeatherCondition],Summary!C$12,Table1[InjurySeverity],Summary!$A13)</f>
        <v>1</v>
      </c>
      <c r="D13" s="21">
        <f>COUNTIFS(Table1[BroadPhaseOfFlight],Summary!D$12,Table1[InjurySeverity],Summary!$A13)</f>
        <v>0</v>
      </c>
      <c r="E13" s="21">
        <f>COUNTIFS(Table1[BroadPhaseOfFlight],Summary!E$12,Table1[InjurySeverity],Summary!$A13)</f>
        <v>9</v>
      </c>
      <c r="F13" s="21">
        <f>COUNTIFS(Table1[BroadPhaseOfFlight],Summary!F$12,Table1[InjurySeverity],Summary!$A13)</f>
        <v>0</v>
      </c>
      <c r="G13" s="21">
        <f>COUNTIFS(Table1[BroadPhaseOfFlight],Summary!G$12,Table1[InjurySeverity],Summary!$A13)</f>
        <v>0</v>
      </c>
      <c r="H13" s="21">
        <f>COUNTIFS(Table1[BroadPhaseOfFlight],Summary!H$12,Table1[InjurySeverity],Summary!$A13)</f>
        <v>0</v>
      </c>
      <c r="I13" s="21">
        <f>COUNTIFS(Table1[BroadPhaseOfFlight],Summary!I$12,Table1[InjurySeverity],Summary!$A13)</f>
        <v>4</v>
      </c>
      <c r="J13" s="21">
        <f>COUNTIFS(Table1[BroadPhaseOfFlight],Summary!J$12,Table1[InjurySeverity],Summary!$A13)</f>
        <v>7</v>
      </c>
      <c r="K13" s="21">
        <f>COUNTIFS(Table1[BroadPhaseOfFlight],Summary!K$12,Table1[InjurySeverity],Summary!$A13)</f>
        <v>0</v>
      </c>
      <c r="L13" s="21">
        <f>COUNTIFS(Table1[BroadPhaseOfFlight],Summary!L$12,Table1[InjurySeverity],Summary!$A13)</f>
        <v>0</v>
      </c>
      <c r="M13" s="23">
        <f>COUNTIFS(Table1[BroadPhaseOfFlight],Summary!M$12,Table1[InjurySeverity],Summary!$A13)</f>
        <v>0</v>
      </c>
    </row>
    <row r="14" spans="1:13" s="19" customFormat="1" x14ac:dyDescent="0.25">
      <c r="A14" s="24" t="s">
        <v>798</v>
      </c>
      <c r="B14" s="21">
        <f>COUNTIFS(Table1[WeatherCondition],Summary!O$12,Table1[InjurySeverity],Summary!$A14)</f>
        <v>0</v>
      </c>
      <c r="C14" s="25">
        <f>COUNTIFS(Table1[WeatherCondition],Summary!C$12,Table1[InjurySeverity],Summary!$A14)</f>
        <v>0</v>
      </c>
      <c r="D14" s="21">
        <f>COUNTIFS(Table1[BroadPhaseOfFlight],Summary!D$12,Table1[InjurySeverity],Summary!$A14)</f>
        <v>1</v>
      </c>
      <c r="E14" s="21">
        <f>COUNTIFS(Table1[BroadPhaseOfFlight],Summary!E$12,Table1[InjurySeverity],Summary!$A14)</f>
        <v>26</v>
      </c>
      <c r="F14" s="21">
        <f>COUNTIFS(Table1[BroadPhaseOfFlight],Summary!F$12,Table1[InjurySeverity],Summary!$A14)</f>
        <v>0</v>
      </c>
      <c r="G14" s="21">
        <f>COUNTIFS(Table1[BroadPhaseOfFlight],Summary!G$12,Table1[InjurySeverity],Summary!$A14)</f>
        <v>2</v>
      </c>
      <c r="H14" s="21">
        <f>COUNTIFS(Table1[BroadPhaseOfFlight],Summary!H$12,Table1[InjurySeverity],Summary!$A14)</f>
        <v>1</v>
      </c>
      <c r="I14" s="21">
        <f>COUNTIFS(Table1[BroadPhaseOfFlight],Summary!I$12,Table1[InjurySeverity],Summary!$A14)</f>
        <v>3</v>
      </c>
      <c r="J14" s="21">
        <f>COUNTIFS(Table1[BroadPhaseOfFlight],Summary!J$12,Table1[InjurySeverity],Summary!$A14)</f>
        <v>8</v>
      </c>
      <c r="K14" s="21">
        <f>COUNTIFS(Table1[BroadPhaseOfFlight],Summary!K$12,Table1[InjurySeverity],Summary!$A14)</f>
        <v>8</v>
      </c>
      <c r="L14" s="21">
        <f>COUNTIFS(Table1[BroadPhaseOfFlight],Summary!L$12,Table1[InjurySeverity],Summary!$A14)</f>
        <v>1</v>
      </c>
      <c r="M14" s="23">
        <f>COUNTIFS(Table1[BroadPhaseOfFlight],Summary!M$12,Table1[InjurySeverity],Summary!$A14)</f>
        <v>2</v>
      </c>
    </row>
    <row r="15" spans="1:13" s="19" customFormat="1" ht="15.75" thickBot="1" x14ac:dyDescent="0.3">
      <c r="A15" s="14" t="s">
        <v>1199</v>
      </c>
      <c r="B15" s="14">
        <f t="shared" ref="B15:K15" si="1">SUM(B13:B14)</f>
        <v>33</v>
      </c>
      <c r="C15" s="26">
        <f t="shared" si="1"/>
        <v>1</v>
      </c>
      <c r="D15" s="14">
        <f t="shared" si="1"/>
        <v>1</v>
      </c>
      <c r="E15" s="14">
        <f t="shared" si="1"/>
        <v>35</v>
      </c>
      <c r="F15" s="14">
        <f t="shared" si="1"/>
        <v>0</v>
      </c>
      <c r="G15" s="14">
        <f t="shared" si="1"/>
        <v>2</v>
      </c>
      <c r="H15" s="14">
        <f t="shared" si="1"/>
        <v>1</v>
      </c>
      <c r="I15" s="14">
        <f t="shared" si="1"/>
        <v>7</v>
      </c>
      <c r="J15" s="14">
        <f t="shared" si="1"/>
        <v>15</v>
      </c>
      <c r="K15" s="14">
        <f t="shared" si="1"/>
        <v>8</v>
      </c>
      <c r="L15" s="14">
        <f t="shared" ref="L15:M15" si="2">SUM(L13:L14)</f>
        <v>1</v>
      </c>
      <c r="M15" s="26">
        <f t="shared" si="2"/>
        <v>2</v>
      </c>
    </row>
    <row r="16" spans="1:13" ht="15.75" thickTop="1" x14ac:dyDescent="0.25"/>
    <row r="17" spans="6:13" x14ac:dyDescent="0.25">
      <c r="F17" s="2"/>
      <c r="G17" s="2"/>
      <c r="H17" s="2"/>
      <c r="I17" s="2"/>
      <c r="J17" s="2"/>
      <c r="K17" s="2"/>
      <c r="L17" s="2"/>
      <c r="M17" s="2"/>
    </row>
  </sheetData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1"/>
  <sheetViews>
    <sheetView tabSelected="1" topLeftCell="Y1" workbookViewId="0">
      <selection activeCell="AF1" sqref="AF1:AL2"/>
    </sheetView>
  </sheetViews>
  <sheetFormatPr defaultRowHeight="15" x14ac:dyDescent="0.25"/>
  <cols>
    <col min="1" max="1" width="15.28515625" bestFit="1" customWidth="1"/>
    <col min="2" max="2" width="19.28515625" bestFit="1" customWidth="1"/>
    <col min="3" max="3" width="18.42578125" bestFit="1" customWidth="1"/>
    <col min="4" max="4" width="12.42578125" bestFit="1" customWidth="1"/>
    <col min="5" max="5" width="17.42578125" bestFit="1" customWidth="1"/>
    <col min="6" max="6" width="12.85546875" bestFit="1" customWidth="1"/>
    <col min="7" max="7" width="10.5703125" bestFit="1" customWidth="1"/>
    <col min="8" max="8" width="12.140625" bestFit="1" customWidth="1"/>
    <col min="9" max="9" width="14.140625" bestFit="1" customWidth="1"/>
    <col min="10" max="10" width="31.5703125" bestFit="1" customWidth="1"/>
    <col min="11" max="11" width="15.85546875" bestFit="1" customWidth="1"/>
    <col min="12" max="12" width="17.140625" bestFit="1" customWidth="1"/>
    <col min="13" max="13" width="17.85546875" bestFit="1" customWidth="1"/>
    <col min="14" max="14" width="21.5703125" bestFit="1" customWidth="1"/>
    <col min="15" max="15" width="34.42578125" bestFit="1" customWidth="1"/>
    <col min="16" max="16" width="21.42578125" bestFit="1" customWidth="1"/>
    <col min="17" max="17" width="15.140625" bestFit="1" customWidth="1"/>
    <col min="18" max="18" width="19.85546875" bestFit="1" customWidth="1"/>
    <col min="19" max="19" width="13.5703125" bestFit="1" customWidth="1"/>
    <col min="20" max="20" width="23.28515625" bestFit="1" customWidth="1"/>
    <col min="21" max="21" width="11.42578125" bestFit="1" customWidth="1"/>
    <col min="22" max="22" width="22.140625" bestFit="1" customWidth="1"/>
    <col min="23" max="23" width="18.85546875" bestFit="1" customWidth="1"/>
    <col min="24" max="24" width="21.28515625" bestFit="1" customWidth="1"/>
    <col min="25" max="25" width="20.140625" bestFit="1" customWidth="1"/>
    <col min="26" max="26" width="16.85546875" bestFit="1" customWidth="1"/>
    <col min="27" max="27" width="20.140625" bestFit="1" customWidth="1"/>
    <col min="28" max="28" width="21.140625" bestFit="1" customWidth="1"/>
    <col min="29" max="29" width="14.85546875" bestFit="1" customWidth="1"/>
    <col min="30" max="30" width="17.5703125" bestFit="1" customWidth="1"/>
  </cols>
  <sheetData>
    <row r="1" spans="1:3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F1" s="2" t="s">
        <v>1195</v>
      </c>
      <c r="AG1" s="2" t="s">
        <v>1196</v>
      </c>
      <c r="AH1" s="2" t="s">
        <v>1197</v>
      </c>
      <c r="AI1" s="2" t="s">
        <v>1198</v>
      </c>
      <c r="AJ1" s="2" t="s">
        <v>1199</v>
      </c>
      <c r="AK1" s="2" t="s">
        <v>1200</v>
      </c>
      <c r="AL1" s="2" t="s">
        <v>1201</v>
      </c>
    </row>
    <row r="2" spans="1:38" x14ac:dyDescent="0.25">
      <c r="A2" s="1" t="s">
        <v>30</v>
      </c>
      <c r="B2" s="1" t="s">
        <v>138</v>
      </c>
      <c r="C2" s="1" t="s">
        <v>139</v>
      </c>
      <c r="D2" s="1" t="s">
        <v>248</v>
      </c>
      <c r="E2" s="1" t="s">
        <v>348</v>
      </c>
      <c r="F2" s="1" t="s">
        <v>456</v>
      </c>
      <c r="G2" s="1" t="s">
        <v>457</v>
      </c>
      <c r="H2" s="1" t="s">
        <v>554</v>
      </c>
      <c r="I2" s="1" t="s">
        <v>652</v>
      </c>
      <c r="J2" s="1" t="s">
        <v>724</v>
      </c>
      <c r="K2" s="1" t="s">
        <v>798</v>
      </c>
      <c r="L2" s="1" t="s">
        <v>799</v>
      </c>
      <c r="M2" s="1" t="s">
        <v>801</v>
      </c>
      <c r="N2" s="1" t="s">
        <v>802</v>
      </c>
      <c r="O2" s="1" t="s">
        <v>907</v>
      </c>
      <c r="P2" s="1" t="s">
        <v>1000</v>
      </c>
      <c r="Q2" s="1" t="s">
        <v>1093</v>
      </c>
      <c r="R2" s="1" t="s">
        <v>1095</v>
      </c>
      <c r="S2" s="1" t="s">
        <v>1096</v>
      </c>
      <c r="T2" s="1" t="s">
        <v>1097</v>
      </c>
      <c r="U2" s="1"/>
      <c r="V2" s="1" t="s">
        <v>1099</v>
      </c>
      <c r="W2" s="1"/>
      <c r="X2" s="1"/>
      <c r="Y2" s="1" t="s">
        <v>1095</v>
      </c>
      <c r="Z2" s="1" t="s">
        <v>1095</v>
      </c>
      <c r="AA2" s="1" t="s">
        <v>1108</v>
      </c>
      <c r="AB2" s="1"/>
      <c r="AC2" s="1" t="s">
        <v>1119</v>
      </c>
      <c r="AD2" s="1" t="s">
        <v>1122</v>
      </c>
      <c r="AF2" s="2">
        <f>VALUE(Table1[[#This Row],[TotalFatalInjuries]])</f>
        <v>0</v>
      </c>
      <c r="AG2" s="2">
        <f>VALUE(Table1[[#This Row],[TotalSeriousInjuries]])</f>
        <v>0</v>
      </c>
      <c r="AH2" s="2">
        <f>VALUE(Table1[[#This Row],[TotalMinorInjuries]])</f>
        <v>1</v>
      </c>
      <c r="AI2" s="2">
        <f>VALUE(Table1[[#This Row],[TotalUninjured]])</f>
        <v>1</v>
      </c>
      <c r="AJ2" s="2">
        <f>SUM(AF2:AI2)</f>
        <v>2</v>
      </c>
      <c r="AK2" s="2" t="str">
        <f>RIGHT(Table1[[#This Row],[Location]],2)</f>
        <v>VA</v>
      </c>
      <c r="AL2" s="2">
        <f>YEAR(Table1[[#This Row],[EventDate]])</f>
        <v>2014</v>
      </c>
    </row>
    <row r="3" spans="1:38" x14ac:dyDescent="0.25">
      <c r="A3" s="1" t="s">
        <v>31</v>
      </c>
      <c r="B3" s="1" t="s">
        <v>138</v>
      </c>
      <c r="C3" s="1" t="s">
        <v>140</v>
      </c>
      <c r="D3" s="1" t="s">
        <v>249</v>
      </c>
      <c r="E3" s="1" t="s">
        <v>349</v>
      </c>
      <c r="F3" s="1" t="s">
        <v>456</v>
      </c>
      <c r="G3" s="1" t="s">
        <v>458</v>
      </c>
      <c r="H3" s="1" t="s">
        <v>555</v>
      </c>
      <c r="I3" s="1" t="s">
        <v>653</v>
      </c>
      <c r="J3" s="1" t="s">
        <v>725</v>
      </c>
      <c r="K3" s="1" t="s">
        <v>1195</v>
      </c>
      <c r="L3" s="1" t="s">
        <v>799</v>
      </c>
      <c r="M3" s="1" t="s">
        <v>801</v>
      </c>
      <c r="N3" s="1" t="s">
        <v>803</v>
      </c>
      <c r="O3" s="1" t="s">
        <v>908</v>
      </c>
      <c r="P3" s="1" t="s">
        <v>1001</v>
      </c>
      <c r="Q3" s="1" t="s">
        <v>1094</v>
      </c>
      <c r="R3" s="1" t="s">
        <v>1095</v>
      </c>
      <c r="S3" s="1" t="s">
        <v>1096</v>
      </c>
      <c r="T3" s="1" t="s">
        <v>1097</v>
      </c>
      <c r="U3" s="1"/>
      <c r="V3" s="1" t="s">
        <v>1099</v>
      </c>
      <c r="W3" s="1" t="s">
        <v>1095</v>
      </c>
      <c r="X3" s="1"/>
      <c r="Y3" s="1"/>
      <c r="Z3" s="1"/>
      <c r="AA3" s="1" t="s">
        <v>1108</v>
      </c>
      <c r="AB3" s="1"/>
      <c r="AC3" s="1" t="s">
        <v>1119</v>
      </c>
      <c r="AD3" s="1" t="s">
        <v>1123</v>
      </c>
      <c r="AF3" s="2">
        <f>VALUE(Table1[[#This Row],[TotalFatalInjuries]])</f>
        <v>1</v>
      </c>
      <c r="AG3" s="2">
        <f>VALUE(Table1[[#This Row],[TotalSeriousInjuries]])</f>
        <v>0</v>
      </c>
      <c r="AH3" s="2">
        <f>VALUE(Table1[[#This Row],[TotalMinorInjuries]])</f>
        <v>0</v>
      </c>
      <c r="AI3" s="2">
        <f>VALUE(Table1[[#This Row],[TotalUninjured]])</f>
        <v>0</v>
      </c>
      <c r="AJ3" s="2">
        <f t="shared" ref="AJ3:AJ66" si="0">SUM(AF3:AI3)</f>
        <v>1</v>
      </c>
      <c r="AK3" s="2" t="str">
        <f>RIGHT(Table1[[#This Row],[Location]],2)</f>
        <v>MT</v>
      </c>
      <c r="AL3" s="2">
        <f>YEAR(Table1[[#This Row],[EventDate]])</f>
        <v>2014</v>
      </c>
    </row>
    <row r="4" spans="1:38" x14ac:dyDescent="0.25">
      <c r="A4" s="1" t="s">
        <v>32</v>
      </c>
      <c r="B4" s="1" t="s">
        <v>138</v>
      </c>
      <c r="C4" s="1" t="s">
        <v>141</v>
      </c>
      <c r="D4" s="1" t="s">
        <v>249</v>
      </c>
      <c r="E4" s="1" t="s">
        <v>350</v>
      </c>
      <c r="F4" s="1" t="s">
        <v>456</v>
      </c>
      <c r="G4" s="1"/>
      <c r="H4" s="1"/>
      <c r="I4" s="1"/>
      <c r="J4" s="1" t="s">
        <v>726</v>
      </c>
      <c r="K4" s="1" t="s">
        <v>798</v>
      </c>
      <c r="L4" s="1" t="s">
        <v>799</v>
      </c>
      <c r="M4" s="1" t="s">
        <v>801</v>
      </c>
      <c r="N4" s="1" t="s">
        <v>804</v>
      </c>
      <c r="O4" s="1" t="s">
        <v>909</v>
      </c>
      <c r="P4" s="1" t="s">
        <v>1002</v>
      </c>
      <c r="Q4" s="1" t="s">
        <v>1094</v>
      </c>
      <c r="R4" s="1"/>
      <c r="S4" s="1"/>
      <c r="T4" s="1" t="s">
        <v>1097</v>
      </c>
      <c r="U4" s="1"/>
      <c r="V4" s="1" t="s">
        <v>1099</v>
      </c>
      <c r="W4" s="1"/>
      <c r="X4" s="1"/>
      <c r="Y4" s="1"/>
      <c r="Z4" s="1" t="s">
        <v>1095</v>
      </c>
      <c r="AA4" s="1" t="s">
        <v>1108</v>
      </c>
      <c r="AB4" s="1"/>
      <c r="AC4" s="1" t="s">
        <v>1119</v>
      </c>
      <c r="AD4" s="1" t="s">
        <v>1124</v>
      </c>
      <c r="AF4" s="2">
        <f>VALUE(Table1[[#This Row],[TotalFatalInjuries]])</f>
        <v>0</v>
      </c>
      <c r="AG4" s="2">
        <f>VALUE(Table1[[#This Row],[TotalSeriousInjuries]])</f>
        <v>0</v>
      </c>
      <c r="AH4" s="2">
        <f>VALUE(Table1[[#This Row],[TotalMinorInjuries]])</f>
        <v>0</v>
      </c>
      <c r="AI4" s="2">
        <f>VALUE(Table1[[#This Row],[TotalUninjured]])</f>
        <v>1</v>
      </c>
      <c r="AJ4" s="2">
        <f t="shared" si="0"/>
        <v>1</v>
      </c>
      <c r="AK4" s="2" t="str">
        <f>RIGHT(Table1[[#This Row],[Location]],2)</f>
        <v>MT</v>
      </c>
      <c r="AL4" s="2">
        <f>YEAR(Table1[[#This Row],[EventDate]])</f>
        <v>2014</v>
      </c>
    </row>
    <row r="5" spans="1:38" x14ac:dyDescent="0.25">
      <c r="A5" s="1" t="s">
        <v>33</v>
      </c>
      <c r="B5" s="1" t="s">
        <v>138</v>
      </c>
      <c r="C5" s="1" t="s">
        <v>142</v>
      </c>
      <c r="D5" s="1" t="s">
        <v>250</v>
      </c>
      <c r="E5" s="1" t="s">
        <v>351</v>
      </c>
      <c r="F5" s="1" t="s">
        <v>456</v>
      </c>
      <c r="G5" s="1" t="s">
        <v>459</v>
      </c>
      <c r="H5" s="1" t="s">
        <v>556</v>
      </c>
      <c r="I5" s="1" t="s">
        <v>654</v>
      </c>
      <c r="J5" s="1" t="s">
        <v>727</v>
      </c>
      <c r="K5" s="1" t="s">
        <v>798</v>
      </c>
      <c r="L5" s="1" t="s">
        <v>799</v>
      </c>
      <c r="M5" s="1" t="s">
        <v>801</v>
      </c>
      <c r="N5" s="1" t="s">
        <v>805</v>
      </c>
      <c r="O5" s="1" t="s">
        <v>910</v>
      </c>
      <c r="P5" s="1" t="s">
        <v>1003</v>
      </c>
      <c r="Q5" s="1" t="s">
        <v>1094</v>
      </c>
      <c r="R5" s="1" t="s">
        <v>1095</v>
      </c>
      <c r="S5" s="1" t="s">
        <v>1096</v>
      </c>
      <c r="T5" s="1" t="s">
        <v>1097</v>
      </c>
      <c r="U5" s="1"/>
      <c r="V5" s="1" t="s">
        <v>1099</v>
      </c>
      <c r="W5" s="1"/>
      <c r="X5" s="1"/>
      <c r="Y5" s="1" t="s">
        <v>1095</v>
      </c>
      <c r="Z5" s="1"/>
      <c r="AA5" s="1" t="s">
        <v>1108</v>
      </c>
      <c r="AB5" s="1"/>
      <c r="AC5" s="1" t="s">
        <v>1119</v>
      </c>
      <c r="AD5" s="1" t="s">
        <v>1125</v>
      </c>
      <c r="AF5" s="2">
        <f>VALUE(Table1[[#This Row],[TotalFatalInjuries]])</f>
        <v>0</v>
      </c>
      <c r="AG5" s="2">
        <f>VALUE(Table1[[#This Row],[TotalSeriousInjuries]])</f>
        <v>0</v>
      </c>
      <c r="AH5" s="2">
        <f>VALUE(Table1[[#This Row],[TotalMinorInjuries]])</f>
        <v>1</v>
      </c>
      <c r="AI5" s="2">
        <f>VALUE(Table1[[#This Row],[TotalUninjured]])</f>
        <v>0</v>
      </c>
      <c r="AJ5" s="2">
        <f t="shared" si="0"/>
        <v>1</v>
      </c>
      <c r="AK5" s="2" t="str">
        <f>RIGHT(Table1[[#This Row],[Location]],2)</f>
        <v>IL</v>
      </c>
      <c r="AL5" s="2">
        <f>YEAR(Table1[[#This Row],[EventDate]])</f>
        <v>2014</v>
      </c>
    </row>
    <row r="6" spans="1:38" x14ac:dyDescent="0.25">
      <c r="A6" s="1" t="s">
        <v>34</v>
      </c>
      <c r="B6" s="1" t="s">
        <v>138</v>
      </c>
      <c r="C6" s="1" t="s">
        <v>143</v>
      </c>
      <c r="D6" s="1" t="s">
        <v>251</v>
      </c>
      <c r="E6" s="1" t="s">
        <v>352</v>
      </c>
      <c r="F6" s="1" t="s">
        <v>456</v>
      </c>
      <c r="G6" s="1" t="s">
        <v>460</v>
      </c>
      <c r="H6" s="1" t="s">
        <v>557</v>
      </c>
      <c r="I6" s="1" t="s">
        <v>655</v>
      </c>
      <c r="J6" s="1" t="s">
        <v>728</v>
      </c>
      <c r="K6" s="1" t="s">
        <v>798</v>
      </c>
      <c r="L6" s="1" t="s">
        <v>799</v>
      </c>
      <c r="M6" s="1" t="s">
        <v>801</v>
      </c>
      <c r="N6" s="1" t="s">
        <v>806</v>
      </c>
      <c r="O6" s="1" t="s">
        <v>911</v>
      </c>
      <c r="P6" s="1" t="s">
        <v>1004</v>
      </c>
      <c r="Q6" s="1"/>
      <c r="R6" s="1" t="s">
        <v>1095</v>
      </c>
      <c r="S6" s="1" t="s">
        <v>1096</v>
      </c>
      <c r="T6" s="1" t="s">
        <v>1097</v>
      </c>
      <c r="U6" s="1"/>
      <c r="V6" s="1" t="s">
        <v>1099</v>
      </c>
      <c r="W6" s="1"/>
      <c r="X6" s="1"/>
      <c r="Y6" s="1" t="s">
        <v>1106</v>
      </c>
      <c r="Z6" s="1"/>
      <c r="AA6" s="1" t="s">
        <v>1108</v>
      </c>
      <c r="AB6" s="1"/>
      <c r="AC6" s="1" t="s">
        <v>1119</v>
      </c>
      <c r="AD6" s="1" t="s">
        <v>1126</v>
      </c>
      <c r="AF6" s="2">
        <f>VALUE(Table1[[#This Row],[TotalFatalInjuries]])</f>
        <v>0</v>
      </c>
      <c r="AG6" s="2">
        <f>VALUE(Table1[[#This Row],[TotalSeriousInjuries]])</f>
        <v>0</v>
      </c>
      <c r="AH6" s="2">
        <f>VALUE(Table1[[#This Row],[TotalMinorInjuries]])</f>
        <v>2</v>
      </c>
      <c r="AI6" s="2">
        <f>VALUE(Table1[[#This Row],[TotalUninjured]])</f>
        <v>0</v>
      </c>
      <c r="AJ6" s="2">
        <f t="shared" si="0"/>
        <v>2</v>
      </c>
      <c r="AK6" s="2" t="str">
        <f>RIGHT(Table1[[#This Row],[Location]],2)</f>
        <v>TX</v>
      </c>
      <c r="AL6" s="2">
        <f>YEAR(Table1[[#This Row],[EventDate]])</f>
        <v>2014</v>
      </c>
    </row>
    <row r="7" spans="1:38" x14ac:dyDescent="0.25">
      <c r="A7" s="1" t="s">
        <v>35</v>
      </c>
      <c r="B7" s="1" t="s">
        <v>138</v>
      </c>
      <c r="C7" s="1" t="s">
        <v>144</v>
      </c>
      <c r="D7" s="1" t="s">
        <v>252</v>
      </c>
      <c r="E7" s="1" t="s">
        <v>353</v>
      </c>
      <c r="F7" s="1" t="s">
        <v>456</v>
      </c>
      <c r="G7" s="1" t="s">
        <v>461</v>
      </c>
      <c r="H7" s="1" t="s">
        <v>558</v>
      </c>
      <c r="I7" s="1"/>
      <c r="J7" s="1" t="s">
        <v>729</v>
      </c>
      <c r="K7" s="1" t="s">
        <v>798</v>
      </c>
      <c r="L7" s="1" t="s">
        <v>799</v>
      </c>
      <c r="M7" s="1" t="s">
        <v>801</v>
      </c>
      <c r="N7" s="1" t="s">
        <v>807</v>
      </c>
      <c r="O7" s="1" t="s">
        <v>912</v>
      </c>
      <c r="P7" s="1" t="s">
        <v>1005</v>
      </c>
      <c r="Q7" s="1" t="s">
        <v>1094</v>
      </c>
      <c r="R7" s="1" t="s">
        <v>1095</v>
      </c>
      <c r="S7" s="1" t="s">
        <v>1096</v>
      </c>
      <c r="T7" s="1" t="s">
        <v>1097</v>
      </c>
      <c r="U7" s="1"/>
      <c r="V7" s="1" t="s">
        <v>1099</v>
      </c>
      <c r="W7" s="1"/>
      <c r="X7" s="1"/>
      <c r="Y7" s="1"/>
      <c r="Z7" s="1" t="s">
        <v>1106</v>
      </c>
      <c r="AA7" s="1" t="s">
        <v>1108</v>
      </c>
      <c r="AB7" s="1"/>
      <c r="AC7" s="1" t="s">
        <v>1120</v>
      </c>
      <c r="AD7" s="1" t="s">
        <v>1127</v>
      </c>
      <c r="AF7" s="2">
        <f>VALUE(Table1[[#This Row],[TotalFatalInjuries]])</f>
        <v>0</v>
      </c>
      <c r="AG7" s="2">
        <f>VALUE(Table1[[#This Row],[TotalSeriousInjuries]])</f>
        <v>0</v>
      </c>
      <c r="AH7" s="2">
        <f>VALUE(Table1[[#This Row],[TotalMinorInjuries]])</f>
        <v>0</v>
      </c>
      <c r="AI7" s="2">
        <f>VALUE(Table1[[#This Row],[TotalUninjured]])</f>
        <v>2</v>
      </c>
      <c r="AJ7" s="2">
        <f t="shared" si="0"/>
        <v>2</v>
      </c>
      <c r="AK7" s="2" t="str">
        <f>RIGHT(Table1[[#This Row],[Location]],2)</f>
        <v>WA</v>
      </c>
      <c r="AL7" s="2">
        <f>YEAR(Table1[[#This Row],[EventDate]])</f>
        <v>2014</v>
      </c>
    </row>
    <row r="8" spans="1:38" x14ac:dyDescent="0.25">
      <c r="A8" s="1" t="s">
        <v>36</v>
      </c>
      <c r="B8" s="1" t="s">
        <v>138</v>
      </c>
      <c r="C8" s="1" t="s">
        <v>145</v>
      </c>
      <c r="D8" s="1" t="s">
        <v>253</v>
      </c>
      <c r="E8" s="1" t="s">
        <v>354</v>
      </c>
      <c r="F8" s="1" t="s">
        <v>456</v>
      </c>
      <c r="G8" s="1" t="s">
        <v>462</v>
      </c>
      <c r="H8" s="1" t="s">
        <v>559</v>
      </c>
      <c r="I8" s="1"/>
      <c r="J8" s="1" t="s">
        <v>729</v>
      </c>
      <c r="K8" s="1" t="s">
        <v>798</v>
      </c>
      <c r="L8" s="1" t="s">
        <v>799</v>
      </c>
      <c r="M8" s="1" t="s">
        <v>801</v>
      </c>
      <c r="N8" s="1" t="s">
        <v>808</v>
      </c>
      <c r="O8" s="1" t="s">
        <v>913</v>
      </c>
      <c r="P8" s="1" t="s">
        <v>1006</v>
      </c>
      <c r="Q8" s="1" t="s">
        <v>1093</v>
      </c>
      <c r="R8" s="1" t="s">
        <v>1095</v>
      </c>
      <c r="S8" s="1" t="s">
        <v>1096</v>
      </c>
      <c r="T8" s="1" t="s">
        <v>1097</v>
      </c>
      <c r="U8" s="1"/>
      <c r="V8" s="1" t="s">
        <v>1099</v>
      </c>
      <c r="W8" s="1"/>
      <c r="X8" s="1"/>
      <c r="Y8" s="1"/>
      <c r="Z8" s="1" t="s">
        <v>1106</v>
      </c>
      <c r="AA8" s="1" t="s">
        <v>1108</v>
      </c>
      <c r="AB8" s="1"/>
      <c r="AC8" s="1" t="s">
        <v>1119</v>
      </c>
      <c r="AD8" s="1" t="s">
        <v>1128</v>
      </c>
      <c r="AF8" s="2">
        <f>VALUE(Table1[[#This Row],[TotalFatalInjuries]])</f>
        <v>0</v>
      </c>
      <c r="AG8" s="2">
        <f>VALUE(Table1[[#This Row],[TotalSeriousInjuries]])</f>
        <v>0</v>
      </c>
      <c r="AH8" s="2">
        <f>VALUE(Table1[[#This Row],[TotalMinorInjuries]])</f>
        <v>0</v>
      </c>
      <c r="AI8" s="2">
        <f>VALUE(Table1[[#This Row],[TotalUninjured]])</f>
        <v>2</v>
      </c>
      <c r="AJ8" s="2">
        <f t="shared" si="0"/>
        <v>2</v>
      </c>
      <c r="AK8" s="2" t="str">
        <f>RIGHT(Table1[[#This Row],[Location]],2)</f>
        <v>GA</v>
      </c>
      <c r="AL8" s="2">
        <f>YEAR(Table1[[#This Row],[EventDate]])</f>
        <v>2014</v>
      </c>
    </row>
    <row r="9" spans="1:38" x14ac:dyDescent="0.25">
      <c r="A9" s="1" t="s">
        <v>37</v>
      </c>
      <c r="B9" s="1" t="s">
        <v>138</v>
      </c>
      <c r="C9" s="1" t="s">
        <v>146</v>
      </c>
      <c r="D9" s="1" t="s">
        <v>254</v>
      </c>
      <c r="E9" s="1" t="s">
        <v>355</v>
      </c>
      <c r="F9" s="1" t="s">
        <v>456</v>
      </c>
      <c r="G9" s="1" t="s">
        <v>463</v>
      </c>
      <c r="H9" s="1" t="s">
        <v>560</v>
      </c>
      <c r="I9" s="1" t="s">
        <v>656</v>
      </c>
      <c r="J9" s="1" t="s">
        <v>730</v>
      </c>
      <c r="K9" s="1" t="s">
        <v>798</v>
      </c>
      <c r="L9" s="1" t="s">
        <v>799</v>
      </c>
      <c r="M9" s="1" t="s">
        <v>801</v>
      </c>
      <c r="N9" s="1" t="s">
        <v>809</v>
      </c>
      <c r="O9" s="1" t="s">
        <v>914</v>
      </c>
      <c r="P9" s="1" t="s">
        <v>1007</v>
      </c>
      <c r="Q9" s="1" t="s">
        <v>1094</v>
      </c>
      <c r="R9" s="1" t="s">
        <v>1095</v>
      </c>
      <c r="S9" s="1" t="s">
        <v>1096</v>
      </c>
      <c r="T9" s="1" t="s">
        <v>1097</v>
      </c>
      <c r="U9" s="1"/>
      <c r="V9" s="1" t="s">
        <v>1099</v>
      </c>
      <c r="W9" s="1"/>
      <c r="X9" s="1" t="s">
        <v>1095</v>
      </c>
      <c r="Y9" s="1"/>
      <c r="Z9" s="1"/>
      <c r="AA9" s="1" t="s">
        <v>1108</v>
      </c>
      <c r="AB9" s="1"/>
      <c r="AC9" s="1" t="s">
        <v>1120</v>
      </c>
      <c r="AD9" s="1" t="s">
        <v>1129</v>
      </c>
      <c r="AF9" s="2">
        <f>VALUE(Table1[[#This Row],[TotalFatalInjuries]])</f>
        <v>0</v>
      </c>
      <c r="AG9" s="2">
        <f>VALUE(Table1[[#This Row],[TotalSeriousInjuries]])</f>
        <v>1</v>
      </c>
      <c r="AH9" s="2">
        <f>VALUE(Table1[[#This Row],[TotalMinorInjuries]])</f>
        <v>0</v>
      </c>
      <c r="AI9" s="2">
        <f>VALUE(Table1[[#This Row],[TotalUninjured]])</f>
        <v>0</v>
      </c>
      <c r="AJ9" s="2">
        <f t="shared" si="0"/>
        <v>1</v>
      </c>
      <c r="AK9" s="2" t="str">
        <f>RIGHT(Table1[[#This Row],[Location]],2)</f>
        <v>TX</v>
      </c>
      <c r="AL9" s="2">
        <f>YEAR(Table1[[#This Row],[EventDate]])</f>
        <v>2013</v>
      </c>
    </row>
    <row r="10" spans="1:38" x14ac:dyDescent="0.25">
      <c r="A10" s="1" t="s">
        <v>38</v>
      </c>
      <c r="B10" s="1" t="s">
        <v>138</v>
      </c>
      <c r="C10" s="1" t="s">
        <v>147</v>
      </c>
      <c r="D10" s="1" t="s">
        <v>255</v>
      </c>
      <c r="E10" s="1" t="s">
        <v>356</v>
      </c>
      <c r="F10" s="1" t="s">
        <v>456</v>
      </c>
      <c r="G10" s="1" t="s">
        <v>464</v>
      </c>
      <c r="H10" s="1" t="s">
        <v>561</v>
      </c>
      <c r="I10" s="1" t="s">
        <v>657</v>
      </c>
      <c r="J10" s="1" t="s">
        <v>731</v>
      </c>
      <c r="K10" s="1" t="s">
        <v>798</v>
      </c>
      <c r="L10" s="1" t="s">
        <v>799</v>
      </c>
      <c r="M10" s="1" t="s">
        <v>801</v>
      </c>
      <c r="N10" s="1" t="s">
        <v>810</v>
      </c>
      <c r="O10" s="1" t="s">
        <v>915</v>
      </c>
      <c r="P10" s="1" t="s">
        <v>1008</v>
      </c>
      <c r="Q10" s="1" t="s">
        <v>1093</v>
      </c>
      <c r="R10" s="1" t="s">
        <v>1095</v>
      </c>
      <c r="S10" s="1" t="s">
        <v>1096</v>
      </c>
      <c r="T10" s="1" t="s">
        <v>1097</v>
      </c>
      <c r="U10" s="1"/>
      <c r="V10" s="1" t="s">
        <v>1099</v>
      </c>
      <c r="W10" s="1"/>
      <c r="X10" s="1"/>
      <c r="Y10" s="1"/>
      <c r="Z10" s="1" t="s">
        <v>1095</v>
      </c>
      <c r="AA10" s="1" t="s">
        <v>1108</v>
      </c>
      <c r="AB10" s="1" t="s">
        <v>1110</v>
      </c>
      <c r="AC10" s="1" t="s">
        <v>1121</v>
      </c>
      <c r="AD10" s="1" t="s">
        <v>1130</v>
      </c>
      <c r="AF10" s="2">
        <f>VALUE(Table1[[#This Row],[TotalFatalInjuries]])</f>
        <v>0</v>
      </c>
      <c r="AG10" s="2">
        <f>VALUE(Table1[[#This Row],[TotalSeriousInjuries]])</f>
        <v>0</v>
      </c>
      <c r="AH10" s="2">
        <f>VALUE(Table1[[#This Row],[TotalMinorInjuries]])</f>
        <v>0</v>
      </c>
      <c r="AI10" s="2">
        <f>VALUE(Table1[[#This Row],[TotalUninjured]])</f>
        <v>1</v>
      </c>
      <c r="AJ10" s="2">
        <f t="shared" si="0"/>
        <v>1</v>
      </c>
      <c r="AK10" s="2" t="str">
        <f>RIGHT(Table1[[#This Row],[Location]],2)</f>
        <v>MT</v>
      </c>
      <c r="AL10" s="2">
        <f>YEAR(Table1[[#This Row],[EventDate]])</f>
        <v>2013</v>
      </c>
    </row>
    <row r="11" spans="1:38" x14ac:dyDescent="0.25">
      <c r="A11" s="1" t="s">
        <v>39</v>
      </c>
      <c r="B11" s="1" t="s">
        <v>138</v>
      </c>
      <c r="C11" s="1" t="s">
        <v>148</v>
      </c>
      <c r="D11" s="1" t="s">
        <v>256</v>
      </c>
      <c r="E11" s="1" t="s">
        <v>357</v>
      </c>
      <c r="F11" s="1" t="s">
        <v>456</v>
      </c>
      <c r="G11" s="1"/>
      <c r="H11" s="1"/>
      <c r="I11" s="1"/>
      <c r="J11" s="1" t="s">
        <v>729</v>
      </c>
      <c r="K11" s="1" t="s">
        <v>798</v>
      </c>
      <c r="L11" s="1" t="s">
        <v>799</v>
      </c>
      <c r="M11" s="1" t="s">
        <v>801</v>
      </c>
      <c r="N11" s="1" t="s">
        <v>811</v>
      </c>
      <c r="O11" s="1" t="s">
        <v>916</v>
      </c>
      <c r="P11" s="1" t="s">
        <v>1009</v>
      </c>
      <c r="Q11" s="1" t="s">
        <v>1094</v>
      </c>
      <c r="R11" s="1" t="s">
        <v>1095</v>
      </c>
      <c r="S11" s="1" t="s">
        <v>1096</v>
      </c>
      <c r="T11" s="1" t="s">
        <v>1097</v>
      </c>
      <c r="U11" s="1"/>
      <c r="V11" s="1" t="s">
        <v>1099</v>
      </c>
      <c r="W11" s="1"/>
      <c r="X11" s="1" t="s">
        <v>1095</v>
      </c>
      <c r="Y11" s="1" t="s">
        <v>1095</v>
      </c>
      <c r="Z11" s="1"/>
      <c r="AA11" s="1" t="s">
        <v>1108</v>
      </c>
      <c r="AB11" s="1"/>
      <c r="AC11" s="1" t="s">
        <v>1119</v>
      </c>
      <c r="AD11" s="1" t="s">
        <v>1131</v>
      </c>
      <c r="AF11" s="2">
        <f>VALUE(Table1[[#This Row],[TotalFatalInjuries]])</f>
        <v>0</v>
      </c>
      <c r="AG11" s="2">
        <f>VALUE(Table1[[#This Row],[TotalSeriousInjuries]])</f>
        <v>1</v>
      </c>
      <c r="AH11" s="2">
        <f>VALUE(Table1[[#This Row],[TotalMinorInjuries]])</f>
        <v>1</v>
      </c>
      <c r="AI11" s="2">
        <f>VALUE(Table1[[#This Row],[TotalUninjured]])</f>
        <v>0</v>
      </c>
      <c r="AJ11" s="2">
        <f t="shared" si="0"/>
        <v>2</v>
      </c>
      <c r="AK11" s="2" t="str">
        <f>RIGHT(Table1[[#This Row],[Location]],2)</f>
        <v>OR</v>
      </c>
      <c r="AL11" s="2">
        <f>YEAR(Table1[[#This Row],[EventDate]])</f>
        <v>2013</v>
      </c>
    </row>
    <row r="12" spans="1:38" x14ac:dyDescent="0.25">
      <c r="A12" s="1" t="s">
        <v>40</v>
      </c>
      <c r="B12" s="1" t="s">
        <v>138</v>
      </c>
      <c r="C12" s="1" t="s">
        <v>149</v>
      </c>
      <c r="D12" s="1" t="s">
        <v>257</v>
      </c>
      <c r="E12" s="1" t="s">
        <v>358</v>
      </c>
      <c r="F12" s="1" t="s">
        <v>456</v>
      </c>
      <c r="G12" s="1" t="s">
        <v>465</v>
      </c>
      <c r="H12" s="1" t="s">
        <v>562</v>
      </c>
      <c r="I12" s="1" t="s">
        <v>658</v>
      </c>
      <c r="J12" s="1" t="s">
        <v>732</v>
      </c>
      <c r="K12" s="1" t="s">
        <v>798</v>
      </c>
      <c r="L12" s="1" t="s">
        <v>799</v>
      </c>
      <c r="M12" s="1" t="s">
        <v>801</v>
      </c>
      <c r="N12" s="1" t="s">
        <v>809</v>
      </c>
      <c r="O12" s="1" t="s">
        <v>917</v>
      </c>
      <c r="P12" s="1" t="s">
        <v>1010</v>
      </c>
      <c r="Q12" s="1" t="s">
        <v>1094</v>
      </c>
      <c r="R12" s="1" t="s">
        <v>1095</v>
      </c>
      <c r="S12" s="1" t="s">
        <v>1096</v>
      </c>
      <c r="T12" s="1" t="s">
        <v>1097</v>
      </c>
      <c r="U12" s="1"/>
      <c r="V12" s="1" t="s">
        <v>1099</v>
      </c>
      <c r="W12" s="1"/>
      <c r="X12" s="1"/>
      <c r="Y12" s="1"/>
      <c r="Z12" s="1" t="s">
        <v>1095</v>
      </c>
      <c r="AA12" s="1" t="s">
        <v>1108</v>
      </c>
      <c r="AB12" s="1" t="s">
        <v>1111</v>
      </c>
      <c r="AC12" s="1" t="s">
        <v>1121</v>
      </c>
      <c r="AD12" s="1" t="s">
        <v>1132</v>
      </c>
      <c r="AF12" s="2">
        <f>VALUE(Table1[[#This Row],[TotalFatalInjuries]])</f>
        <v>0</v>
      </c>
      <c r="AG12" s="2">
        <f>VALUE(Table1[[#This Row],[TotalSeriousInjuries]])</f>
        <v>0</v>
      </c>
      <c r="AH12" s="2">
        <f>VALUE(Table1[[#This Row],[TotalMinorInjuries]])</f>
        <v>0</v>
      </c>
      <c r="AI12" s="2">
        <f>VALUE(Table1[[#This Row],[TotalUninjured]])</f>
        <v>1</v>
      </c>
      <c r="AJ12" s="2">
        <f t="shared" si="0"/>
        <v>1</v>
      </c>
      <c r="AK12" s="2" t="str">
        <f>RIGHT(Table1[[#This Row],[Location]],2)</f>
        <v>MN</v>
      </c>
      <c r="AL12" s="2">
        <f>YEAR(Table1[[#This Row],[EventDate]])</f>
        <v>2013</v>
      </c>
    </row>
    <row r="13" spans="1:38" x14ac:dyDescent="0.25">
      <c r="A13" s="1" t="s">
        <v>41</v>
      </c>
      <c r="B13" s="1" t="s">
        <v>138</v>
      </c>
      <c r="C13" s="1" t="s">
        <v>150</v>
      </c>
      <c r="D13" s="1" t="s">
        <v>258</v>
      </c>
      <c r="E13" s="1" t="s">
        <v>359</v>
      </c>
      <c r="F13" s="1" t="s">
        <v>456</v>
      </c>
      <c r="G13" s="1" t="s">
        <v>466</v>
      </c>
      <c r="H13" s="1" t="s">
        <v>563</v>
      </c>
      <c r="I13" s="1"/>
      <c r="J13" s="1" t="s">
        <v>729</v>
      </c>
      <c r="K13" s="1" t="s">
        <v>1195</v>
      </c>
      <c r="L13" s="1" t="s">
        <v>799</v>
      </c>
      <c r="M13" s="1" t="s">
        <v>801</v>
      </c>
      <c r="N13" s="1" t="s">
        <v>812</v>
      </c>
      <c r="O13" s="1" t="s">
        <v>918</v>
      </c>
      <c r="P13" s="1" t="s">
        <v>1011</v>
      </c>
      <c r="Q13" s="1" t="s">
        <v>1094</v>
      </c>
      <c r="R13" s="1" t="s">
        <v>1095</v>
      </c>
      <c r="S13" s="1" t="s">
        <v>1096</v>
      </c>
      <c r="T13" s="1" t="s">
        <v>1097</v>
      </c>
      <c r="U13" s="1"/>
      <c r="V13" s="1" t="s">
        <v>1099</v>
      </c>
      <c r="W13" s="1" t="s">
        <v>1095</v>
      </c>
      <c r="X13" s="1" t="s">
        <v>1095</v>
      </c>
      <c r="Y13" s="1"/>
      <c r="Z13" s="1"/>
      <c r="AA13" s="1" t="s">
        <v>1108</v>
      </c>
      <c r="AB13" s="1" t="s">
        <v>1111</v>
      </c>
      <c r="AC13" s="1" t="s">
        <v>1121</v>
      </c>
      <c r="AD13" s="1" t="s">
        <v>1133</v>
      </c>
      <c r="AF13" s="2">
        <f>VALUE(Table1[[#This Row],[TotalFatalInjuries]])</f>
        <v>1</v>
      </c>
      <c r="AG13" s="2">
        <f>VALUE(Table1[[#This Row],[TotalSeriousInjuries]])</f>
        <v>1</v>
      </c>
      <c r="AH13" s="2">
        <f>VALUE(Table1[[#This Row],[TotalMinorInjuries]])</f>
        <v>0</v>
      </c>
      <c r="AI13" s="2">
        <f>VALUE(Table1[[#This Row],[TotalUninjured]])</f>
        <v>0</v>
      </c>
      <c r="AJ13" s="2">
        <f t="shared" si="0"/>
        <v>2</v>
      </c>
      <c r="AK13" s="2" t="str">
        <f>RIGHT(Table1[[#This Row],[Location]],2)</f>
        <v>AK</v>
      </c>
      <c r="AL13" s="2">
        <f>YEAR(Table1[[#This Row],[EventDate]])</f>
        <v>2013</v>
      </c>
    </row>
    <row r="14" spans="1:38" x14ac:dyDescent="0.25">
      <c r="A14" s="1" t="s">
        <v>42</v>
      </c>
      <c r="B14" s="1" t="s">
        <v>138</v>
      </c>
      <c r="C14" s="1" t="s">
        <v>151</v>
      </c>
      <c r="D14" s="1" t="s">
        <v>259</v>
      </c>
      <c r="E14" s="1" t="s">
        <v>360</v>
      </c>
      <c r="F14" s="1" t="s">
        <v>456</v>
      </c>
      <c r="G14" s="1" t="s">
        <v>467</v>
      </c>
      <c r="H14" s="1" t="s">
        <v>564</v>
      </c>
      <c r="I14" s="1" t="s">
        <v>659</v>
      </c>
      <c r="J14" s="1" t="s">
        <v>733</v>
      </c>
      <c r="K14" s="1" t="s">
        <v>798</v>
      </c>
      <c r="L14" s="1" t="s">
        <v>799</v>
      </c>
      <c r="M14" s="1" t="s">
        <v>801</v>
      </c>
      <c r="N14" s="1" t="s">
        <v>813</v>
      </c>
      <c r="O14" s="1" t="s">
        <v>911</v>
      </c>
      <c r="P14" s="1" t="s">
        <v>1012</v>
      </c>
      <c r="Q14" s="1" t="s">
        <v>1093</v>
      </c>
      <c r="R14" s="1" t="s">
        <v>1095</v>
      </c>
      <c r="S14" s="1" t="s">
        <v>1096</v>
      </c>
      <c r="T14" s="1" t="s">
        <v>1097</v>
      </c>
      <c r="U14" s="1"/>
      <c r="V14" s="1" t="s">
        <v>1099</v>
      </c>
      <c r="W14" s="1"/>
      <c r="X14" s="1"/>
      <c r="Y14" s="1"/>
      <c r="Z14" s="1" t="s">
        <v>1095</v>
      </c>
      <c r="AA14" s="1" t="s">
        <v>1108</v>
      </c>
      <c r="AB14" s="1"/>
      <c r="AC14" s="1" t="s">
        <v>1119</v>
      </c>
      <c r="AD14" s="1" t="s">
        <v>1134</v>
      </c>
      <c r="AF14" s="2">
        <f>VALUE(Table1[[#This Row],[TotalFatalInjuries]])</f>
        <v>0</v>
      </c>
      <c r="AG14" s="2">
        <f>VALUE(Table1[[#This Row],[TotalSeriousInjuries]])</f>
        <v>0</v>
      </c>
      <c r="AH14" s="2">
        <f>VALUE(Table1[[#This Row],[TotalMinorInjuries]])</f>
        <v>0</v>
      </c>
      <c r="AI14" s="2">
        <f>VALUE(Table1[[#This Row],[TotalUninjured]])</f>
        <v>1</v>
      </c>
      <c r="AJ14" s="2">
        <f t="shared" si="0"/>
        <v>1</v>
      </c>
      <c r="AK14" s="2" t="str">
        <f>RIGHT(Table1[[#This Row],[Location]],2)</f>
        <v>OR</v>
      </c>
      <c r="AL14" s="2">
        <f>YEAR(Table1[[#This Row],[EventDate]])</f>
        <v>2013</v>
      </c>
    </row>
    <row r="15" spans="1:38" x14ac:dyDescent="0.25">
      <c r="A15" s="1" t="s">
        <v>43</v>
      </c>
      <c r="B15" s="1" t="s">
        <v>138</v>
      </c>
      <c r="C15" s="1" t="s">
        <v>152</v>
      </c>
      <c r="D15" s="1" t="s">
        <v>259</v>
      </c>
      <c r="E15" s="1" t="s">
        <v>361</v>
      </c>
      <c r="F15" s="1" t="s">
        <v>456</v>
      </c>
      <c r="G15" s="1" t="s">
        <v>468</v>
      </c>
      <c r="H15" s="1" t="s">
        <v>565</v>
      </c>
      <c r="I15" s="1" t="s">
        <v>660</v>
      </c>
      <c r="J15" s="1" t="s">
        <v>734</v>
      </c>
      <c r="K15" s="1" t="s">
        <v>798</v>
      </c>
      <c r="L15" s="1" t="s">
        <v>799</v>
      </c>
      <c r="M15" s="1" t="s">
        <v>801</v>
      </c>
      <c r="N15" s="1" t="s">
        <v>814</v>
      </c>
      <c r="O15" s="1" t="s">
        <v>919</v>
      </c>
      <c r="P15" s="1" t="s">
        <v>1013</v>
      </c>
      <c r="Q15" s="1" t="s">
        <v>1094</v>
      </c>
      <c r="R15" s="1" t="s">
        <v>1095</v>
      </c>
      <c r="S15" s="1" t="s">
        <v>1096</v>
      </c>
      <c r="T15" s="1" t="s">
        <v>1097</v>
      </c>
      <c r="U15" s="1"/>
      <c r="V15" s="1" t="s">
        <v>1099</v>
      </c>
      <c r="W15" s="1"/>
      <c r="X15" s="1"/>
      <c r="Y15" s="1" t="s">
        <v>1106</v>
      </c>
      <c r="Z15" s="1"/>
      <c r="AA15" s="1" t="s">
        <v>1108</v>
      </c>
      <c r="AB15" s="1" t="s">
        <v>1110</v>
      </c>
      <c r="AC15" s="1" t="s">
        <v>1121</v>
      </c>
      <c r="AD15" s="1" t="s">
        <v>1135</v>
      </c>
      <c r="AF15" s="2">
        <f>VALUE(Table1[[#This Row],[TotalFatalInjuries]])</f>
        <v>0</v>
      </c>
      <c r="AG15" s="2">
        <f>VALUE(Table1[[#This Row],[TotalSeriousInjuries]])</f>
        <v>0</v>
      </c>
      <c r="AH15" s="2">
        <f>VALUE(Table1[[#This Row],[TotalMinorInjuries]])</f>
        <v>2</v>
      </c>
      <c r="AI15" s="2">
        <f>VALUE(Table1[[#This Row],[TotalUninjured]])</f>
        <v>0</v>
      </c>
      <c r="AJ15" s="2">
        <f t="shared" si="0"/>
        <v>2</v>
      </c>
      <c r="AK15" s="2" t="str">
        <f>RIGHT(Table1[[#This Row],[Location]],2)</f>
        <v>TN</v>
      </c>
      <c r="AL15" s="2">
        <f>YEAR(Table1[[#This Row],[EventDate]])</f>
        <v>2013</v>
      </c>
    </row>
    <row r="16" spans="1:38" x14ac:dyDescent="0.25">
      <c r="A16" s="1" t="s">
        <v>44</v>
      </c>
      <c r="B16" s="1" t="s">
        <v>138</v>
      </c>
      <c r="C16" s="1" t="s">
        <v>153</v>
      </c>
      <c r="D16" s="1" t="s">
        <v>260</v>
      </c>
      <c r="E16" s="1" t="s">
        <v>362</v>
      </c>
      <c r="F16" s="1" t="s">
        <v>456</v>
      </c>
      <c r="G16" s="1" t="s">
        <v>469</v>
      </c>
      <c r="H16" s="1" t="s">
        <v>566</v>
      </c>
      <c r="I16" s="1" t="s">
        <v>661</v>
      </c>
      <c r="J16" s="1" t="s">
        <v>735</v>
      </c>
      <c r="K16" s="1" t="s">
        <v>798</v>
      </c>
      <c r="L16" s="1" t="s">
        <v>799</v>
      </c>
      <c r="M16" s="1" t="s">
        <v>801</v>
      </c>
      <c r="N16" s="1" t="s">
        <v>815</v>
      </c>
      <c r="O16" s="1" t="s">
        <v>920</v>
      </c>
      <c r="P16" s="1" t="s">
        <v>1014</v>
      </c>
      <c r="Q16" s="1" t="s">
        <v>1093</v>
      </c>
      <c r="R16" s="1" t="s">
        <v>1095</v>
      </c>
      <c r="S16" s="1" t="s">
        <v>1096</v>
      </c>
      <c r="T16" s="1" t="s">
        <v>1097</v>
      </c>
      <c r="U16" s="1"/>
      <c r="V16" s="1" t="s">
        <v>1099</v>
      </c>
      <c r="W16" s="1"/>
      <c r="X16" s="1"/>
      <c r="Y16" s="1"/>
      <c r="Z16" s="1" t="s">
        <v>1095</v>
      </c>
      <c r="AA16" s="1" t="s">
        <v>1108</v>
      </c>
      <c r="AB16" s="1" t="s">
        <v>1112</v>
      </c>
      <c r="AC16" s="1" t="s">
        <v>1121</v>
      </c>
      <c r="AD16" s="1" t="s">
        <v>1135</v>
      </c>
      <c r="AF16" s="2">
        <f>VALUE(Table1[[#This Row],[TotalFatalInjuries]])</f>
        <v>0</v>
      </c>
      <c r="AG16" s="2">
        <f>VALUE(Table1[[#This Row],[TotalSeriousInjuries]])</f>
        <v>0</v>
      </c>
      <c r="AH16" s="2">
        <f>VALUE(Table1[[#This Row],[TotalMinorInjuries]])</f>
        <v>0</v>
      </c>
      <c r="AI16" s="2">
        <f>VALUE(Table1[[#This Row],[TotalUninjured]])</f>
        <v>1</v>
      </c>
      <c r="AJ16" s="2">
        <f t="shared" si="0"/>
        <v>1</v>
      </c>
      <c r="AK16" s="2" t="str">
        <f>RIGHT(Table1[[#This Row],[Location]],2)</f>
        <v>FL</v>
      </c>
      <c r="AL16" s="2">
        <f>YEAR(Table1[[#This Row],[EventDate]])</f>
        <v>2013</v>
      </c>
    </row>
    <row r="17" spans="1:38" x14ac:dyDescent="0.25">
      <c r="A17" s="1" t="s">
        <v>45</v>
      </c>
      <c r="B17" s="1" t="s">
        <v>138</v>
      </c>
      <c r="C17" s="1" t="s">
        <v>154</v>
      </c>
      <c r="D17" s="1" t="s">
        <v>261</v>
      </c>
      <c r="E17" s="1" t="s">
        <v>363</v>
      </c>
      <c r="F17" s="1" t="s">
        <v>456</v>
      </c>
      <c r="G17" s="1" t="s">
        <v>470</v>
      </c>
      <c r="H17" s="1" t="s">
        <v>567</v>
      </c>
      <c r="I17" s="1"/>
      <c r="J17" s="1" t="s">
        <v>729</v>
      </c>
      <c r="K17" s="1" t="s">
        <v>798</v>
      </c>
      <c r="L17" s="1" t="s">
        <v>799</v>
      </c>
      <c r="M17" s="1" t="s">
        <v>801</v>
      </c>
      <c r="N17" s="1" t="s">
        <v>816</v>
      </c>
      <c r="O17" s="1" t="s">
        <v>921</v>
      </c>
      <c r="P17" s="1" t="s">
        <v>1015</v>
      </c>
      <c r="Q17" s="1" t="s">
        <v>1094</v>
      </c>
      <c r="R17" s="1"/>
      <c r="S17" s="1" t="s">
        <v>1096</v>
      </c>
      <c r="T17" s="1" t="s">
        <v>1097</v>
      </c>
      <c r="U17" s="1"/>
      <c r="V17" s="1" t="s">
        <v>1099</v>
      </c>
      <c r="W17" s="1"/>
      <c r="X17" s="1"/>
      <c r="Y17" s="1" t="s">
        <v>1095</v>
      </c>
      <c r="Z17" s="1"/>
      <c r="AA17" s="1" t="s">
        <v>1108</v>
      </c>
      <c r="AB17" s="1"/>
      <c r="AC17" s="1" t="s">
        <v>1121</v>
      </c>
      <c r="AD17" s="1" t="s">
        <v>1132</v>
      </c>
      <c r="AF17" s="2">
        <f>VALUE(Table1[[#This Row],[TotalFatalInjuries]])</f>
        <v>0</v>
      </c>
      <c r="AG17" s="2">
        <f>VALUE(Table1[[#This Row],[TotalSeriousInjuries]])</f>
        <v>0</v>
      </c>
      <c r="AH17" s="2">
        <f>VALUE(Table1[[#This Row],[TotalMinorInjuries]])</f>
        <v>1</v>
      </c>
      <c r="AI17" s="2">
        <f>VALUE(Table1[[#This Row],[TotalUninjured]])</f>
        <v>0</v>
      </c>
      <c r="AJ17" s="2">
        <f t="shared" si="0"/>
        <v>1</v>
      </c>
      <c r="AK17" s="2" t="str">
        <f>RIGHT(Table1[[#This Row],[Location]],2)</f>
        <v>KS</v>
      </c>
      <c r="AL17" s="2">
        <f>YEAR(Table1[[#This Row],[EventDate]])</f>
        <v>2013</v>
      </c>
    </row>
    <row r="18" spans="1:38" x14ac:dyDescent="0.25">
      <c r="A18" s="1" t="s">
        <v>46</v>
      </c>
      <c r="B18" s="1" t="s">
        <v>138</v>
      </c>
      <c r="C18" s="1" t="s">
        <v>155</v>
      </c>
      <c r="D18" s="1" t="s">
        <v>262</v>
      </c>
      <c r="E18" s="1" t="s">
        <v>364</v>
      </c>
      <c r="F18" s="1" t="s">
        <v>456</v>
      </c>
      <c r="G18" s="1" t="s">
        <v>471</v>
      </c>
      <c r="H18" s="1" t="s">
        <v>568</v>
      </c>
      <c r="I18" s="1" t="s">
        <v>662</v>
      </c>
      <c r="J18" s="1" t="s">
        <v>736</v>
      </c>
      <c r="K18" s="1" t="s">
        <v>798</v>
      </c>
      <c r="L18" s="1" t="s">
        <v>799</v>
      </c>
      <c r="M18" s="1" t="s">
        <v>801</v>
      </c>
      <c r="N18" s="1" t="s">
        <v>817</v>
      </c>
      <c r="O18" s="1" t="s">
        <v>922</v>
      </c>
      <c r="P18" s="1" t="s">
        <v>1016</v>
      </c>
      <c r="Q18" s="1" t="s">
        <v>1093</v>
      </c>
      <c r="R18" s="1" t="s">
        <v>1095</v>
      </c>
      <c r="S18" s="1" t="s">
        <v>1096</v>
      </c>
      <c r="T18" s="1" t="s">
        <v>1097</v>
      </c>
      <c r="U18" s="1"/>
      <c r="V18" s="1" t="s">
        <v>1099</v>
      </c>
      <c r="W18" s="1"/>
      <c r="X18" s="1"/>
      <c r="Y18" s="1"/>
      <c r="Z18" s="1" t="s">
        <v>1095</v>
      </c>
      <c r="AA18" s="1" t="s">
        <v>1108</v>
      </c>
      <c r="AB18" s="1" t="s">
        <v>1112</v>
      </c>
      <c r="AC18" s="1" t="s">
        <v>1121</v>
      </c>
      <c r="AD18" s="1" t="s">
        <v>1135</v>
      </c>
      <c r="AF18" s="2">
        <f>VALUE(Table1[[#This Row],[TotalFatalInjuries]])</f>
        <v>0</v>
      </c>
      <c r="AG18" s="2">
        <f>VALUE(Table1[[#This Row],[TotalSeriousInjuries]])</f>
        <v>0</v>
      </c>
      <c r="AH18" s="2">
        <f>VALUE(Table1[[#This Row],[TotalMinorInjuries]])</f>
        <v>0</v>
      </c>
      <c r="AI18" s="2">
        <f>VALUE(Table1[[#This Row],[TotalUninjured]])</f>
        <v>1</v>
      </c>
      <c r="AJ18" s="2">
        <f t="shared" si="0"/>
        <v>1</v>
      </c>
      <c r="AK18" s="2" t="str">
        <f>RIGHT(Table1[[#This Row],[Location]],2)</f>
        <v>WA</v>
      </c>
      <c r="AL18" s="2">
        <f>YEAR(Table1[[#This Row],[EventDate]])</f>
        <v>2013</v>
      </c>
    </row>
    <row r="19" spans="1:38" x14ac:dyDescent="0.25">
      <c r="A19" s="1" t="s">
        <v>47</v>
      </c>
      <c r="B19" s="1" t="s">
        <v>138</v>
      </c>
      <c r="C19" s="1" t="s">
        <v>156</v>
      </c>
      <c r="D19" s="1" t="s">
        <v>263</v>
      </c>
      <c r="E19" s="1" t="s">
        <v>365</v>
      </c>
      <c r="F19" s="1" t="s">
        <v>456</v>
      </c>
      <c r="G19" s="1" t="s">
        <v>472</v>
      </c>
      <c r="H19" s="1" t="s">
        <v>569</v>
      </c>
      <c r="I19" s="1" t="s">
        <v>663</v>
      </c>
      <c r="J19" s="1" t="s">
        <v>737</v>
      </c>
      <c r="K19" s="1" t="s">
        <v>1195</v>
      </c>
      <c r="L19" s="1" t="s">
        <v>799</v>
      </c>
      <c r="M19" s="1" t="s">
        <v>801</v>
      </c>
      <c r="N19" s="1" t="s">
        <v>818</v>
      </c>
      <c r="O19" s="1" t="s">
        <v>923</v>
      </c>
      <c r="P19" s="1" t="s">
        <v>1017</v>
      </c>
      <c r="Q19" s="1" t="s">
        <v>1093</v>
      </c>
      <c r="R19" s="1" t="s">
        <v>1095</v>
      </c>
      <c r="S19" s="1" t="s">
        <v>1096</v>
      </c>
      <c r="T19" s="1" t="s">
        <v>1097</v>
      </c>
      <c r="U19" s="1"/>
      <c r="V19" s="1" t="s">
        <v>1100</v>
      </c>
      <c r="W19" s="1" t="s">
        <v>1106</v>
      </c>
      <c r="X19" s="1"/>
      <c r="Y19" s="1"/>
      <c r="Z19" s="1"/>
      <c r="AA19" s="1" t="s">
        <v>1108</v>
      </c>
      <c r="AB19" s="1"/>
      <c r="AC19" s="1" t="s">
        <v>1119</v>
      </c>
      <c r="AD19" s="1" t="s">
        <v>1136</v>
      </c>
      <c r="AF19" s="2">
        <f>VALUE(Table1[[#This Row],[TotalFatalInjuries]])</f>
        <v>2</v>
      </c>
      <c r="AG19" s="2">
        <f>VALUE(Table1[[#This Row],[TotalSeriousInjuries]])</f>
        <v>0</v>
      </c>
      <c r="AH19" s="2">
        <f>VALUE(Table1[[#This Row],[TotalMinorInjuries]])</f>
        <v>0</v>
      </c>
      <c r="AI19" s="2">
        <f>VALUE(Table1[[#This Row],[TotalUninjured]])</f>
        <v>0</v>
      </c>
      <c r="AJ19" s="2">
        <f t="shared" si="0"/>
        <v>2</v>
      </c>
      <c r="AK19" s="2" t="str">
        <f>RIGHT(Table1[[#This Row],[Location]],2)</f>
        <v>NV</v>
      </c>
      <c r="AL19" s="2">
        <f>YEAR(Table1[[#This Row],[EventDate]])</f>
        <v>2013</v>
      </c>
    </row>
    <row r="20" spans="1:38" x14ac:dyDescent="0.25">
      <c r="A20" s="1" t="s">
        <v>48</v>
      </c>
      <c r="B20" s="1" t="s">
        <v>138</v>
      </c>
      <c r="C20" s="1" t="s">
        <v>157</v>
      </c>
      <c r="D20" s="1" t="s">
        <v>263</v>
      </c>
      <c r="E20" s="1" t="s">
        <v>366</v>
      </c>
      <c r="F20" s="1" t="s">
        <v>456</v>
      </c>
      <c r="G20" s="1" t="s">
        <v>473</v>
      </c>
      <c r="H20" s="1" t="s">
        <v>570</v>
      </c>
      <c r="I20" s="1" t="s">
        <v>664</v>
      </c>
      <c r="J20" s="1" t="s">
        <v>738</v>
      </c>
      <c r="K20" s="1" t="s">
        <v>798</v>
      </c>
      <c r="L20" s="1" t="s">
        <v>799</v>
      </c>
      <c r="M20" s="1" t="s">
        <v>801</v>
      </c>
      <c r="N20" s="1" t="s">
        <v>819</v>
      </c>
      <c r="O20" s="1" t="s">
        <v>924</v>
      </c>
      <c r="P20" s="1" t="s">
        <v>1018</v>
      </c>
      <c r="Q20" s="1" t="s">
        <v>1093</v>
      </c>
      <c r="R20" s="1" t="s">
        <v>1095</v>
      </c>
      <c r="S20" s="1" t="s">
        <v>1096</v>
      </c>
      <c r="T20" s="1" t="s">
        <v>1097</v>
      </c>
      <c r="U20" s="1"/>
      <c r="V20" s="1" t="s">
        <v>1099</v>
      </c>
      <c r="W20" s="1"/>
      <c r="X20" s="1"/>
      <c r="Y20" s="1"/>
      <c r="Z20" s="1" t="s">
        <v>1095</v>
      </c>
      <c r="AA20" s="1" t="s">
        <v>1108</v>
      </c>
      <c r="AB20" s="1"/>
      <c r="AC20" s="1" t="s">
        <v>1119</v>
      </c>
      <c r="AD20" s="1" t="s">
        <v>1137</v>
      </c>
      <c r="AF20" s="2">
        <f>VALUE(Table1[[#This Row],[TotalFatalInjuries]])</f>
        <v>0</v>
      </c>
      <c r="AG20" s="2">
        <f>VALUE(Table1[[#This Row],[TotalSeriousInjuries]])</f>
        <v>0</v>
      </c>
      <c r="AH20" s="2">
        <f>VALUE(Table1[[#This Row],[TotalMinorInjuries]])</f>
        <v>0</v>
      </c>
      <c r="AI20" s="2">
        <f>VALUE(Table1[[#This Row],[TotalUninjured]])</f>
        <v>1</v>
      </c>
      <c r="AJ20" s="2">
        <f t="shared" si="0"/>
        <v>1</v>
      </c>
      <c r="AK20" s="2" t="str">
        <f>RIGHT(Table1[[#This Row],[Location]],2)</f>
        <v>PA</v>
      </c>
      <c r="AL20" s="2">
        <f>YEAR(Table1[[#This Row],[EventDate]])</f>
        <v>2013</v>
      </c>
    </row>
    <row r="21" spans="1:38" x14ac:dyDescent="0.25">
      <c r="A21" s="1" t="s">
        <v>49</v>
      </c>
      <c r="B21" s="1" t="s">
        <v>138</v>
      </c>
      <c r="C21" s="1" t="s">
        <v>158</v>
      </c>
      <c r="D21" s="1" t="s">
        <v>264</v>
      </c>
      <c r="E21" s="1" t="s">
        <v>367</v>
      </c>
      <c r="F21" s="1" t="s">
        <v>456</v>
      </c>
      <c r="G21" s="1" t="s">
        <v>474</v>
      </c>
      <c r="H21" s="1" t="s">
        <v>571</v>
      </c>
      <c r="I21" s="1"/>
      <c r="J21" s="1" t="s">
        <v>729</v>
      </c>
      <c r="K21" s="1" t="s">
        <v>798</v>
      </c>
      <c r="L21" s="1" t="s">
        <v>799</v>
      </c>
      <c r="M21" s="1" t="s">
        <v>801</v>
      </c>
      <c r="N21" s="1" t="s">
        <v>820</v>
      </c>
      <c r="O21" s="1" t="s">
        <v>925</v>
      </c>
      <c r="P21" s="1" t="s">
        <v>1019</v>
      </c>
      <c r="Q21" s="1" t="s">
        <v>1093</v>
      </c>
      <c r="R21" s="1" t="s">
        <v>1095</v>
      </c>
      <c r="S21" s="1" t="s">
        <v>1096</v>
      </c>
      <c r="T21" s="1" t="s">
        <v>1097</v>
      </c>
      <c r="U21" s="1"/>
      <c r="V21" s="1" t="s">
        <v>1099</v>
      </c>
      <c r="W21" s="1"/>
      <c r="X21" s="1" t="s">
        <v>1095</v>
      </c>
      <c r="Y21" s="1" t="s">
        <v>1095</v>
      </c>
      <c r="Z21" s="1"/>
      <c r="AA21" s="1" t="s">
        <v>1108</v>
      </c>
      <c r="AB21" s="1"/>
      <c r="AC21" s="1" t="s">
        <v>1120</v>
      </c>
      <c r="AD21" s="1" t="s">
        <v>1126</v>
      </c>
      <c r="AF21" s="2">
        <f>VALUE(Table1[[#This Row],[TotalFatalInjuries]])</f>
        <v>0</v>
      </c>
      <c r="AG21" s="2">
        <f>VALUE(Table1[[#This Row],[TotalSeriousInjuries]])</f>
        <v>1</v>
      </c>
      <c r="AH21" s="2">
        <f>VALUE(Table1[[#This Row],[TotalMinorInjuries]])</f>
        <v>1</v>
      </c>
      <c r="AI21" s="2">
        <f>VALUE(Table1[[#This Row],[TotalUninjured]])</f>
        <v>0</v>
      </c>
      <c r="AJ21" s="2">
        <f t="shared" si="0"/>
        <v>2</v>
      </c>
      <c r="AK21" s="2" t="str">
        <f>RIGHT(Table1[[#This Row],[Location]],2)</f>
        <v>NY</v>
      </c>
      <c r="AL21" s="2">
        <f>YEAR(Table1[[#This Row],[EventDate]])</f>
        <v>2013</v>
      </c>
    </row>
    <row r="22" spans="1:38" x14ac:dyDescent="0.25">
      <c r="A22" s="1" t="s">
        <v>50</v>
      </c>
      <c r="B22" s="1" t="s">
        <v>138</v>
      </c>
      <c r="C22" s="1" t="s">
        <v>159</v>
      </c>
      <c r="D22" s="1" t="s">
        <v>265</v>
      </c>
      <c r="E22" s="1" t="s">
        <v>368</v>
      </c>
      <c r="F22" s="1" t="s">
        <v>456</v>
      </c>
      <c r="G22" s="1" t="s">
        <v>475</v>
      </c>
      <c r="H22" s="1" t="s">
        <v>572</v>
      </c>
      <c r="I22" s="1" t="s">
        <v>665</v>
      </c>
      <c r="J22" s="1" t="s">
        <v>665</v>
      </c>
      <c r="K22" s="1" t="s">
        <v>798</v>
      </c>
      <c r="L22" s="1" t="s">
        <v>799</v>
      </c>
      <c r="M22" s="1" t="s">
        <v>801</v>
      </c>
      <c r="N22" s="1" t="s">
        <v>821</v>
      </c>
      <c r="O22" s="1" t="s">
        <v>926</v>
      </c>
      <c r="P22" s="1" t="s">
        <v>1020</v>
      </c>
      <c r="Q22" s="1" t="s">
        <v>1094</v>
      </c>
      <c r="R22" s="1" t="s">
        <v>1095</v>
      </c>
      <c r="S22" s="1" t="s">
        <v>1096</v>
      </c>
      <c r="T22" s="1" t="s">
        <v>1097</v>
      </c>
      <c r="U22" s="1"/>
      <c r="V22" s="1" t="s">
        <v>1099</v>
      </c>
      <c r="W22" s="1"/>
      <c r="X22" s="1" t="s">
        <v>1095</v>
      </c>
      <c r="Y22" s="1" t="s">
        <v>1095</v>
      </c>
      <c r="Z22" s="1"/>
      <c r="AA22" s="1" t="s">
        <v>1108</v>
      </c>
      <c r="AB22" s="1" t="s">
        <v>1112</v>
      </c>
      <c r="AC22" s="1" t="s">
        <v>1121</v>
      </c>
      <c r="AD22" s="1" t="s">
        <v>1138</v>
      </c>
      <c r="AF22" s="2">
        <f>VALUE(Table1[[#This Row],[TotalFatalInjuries]])</f>
        <v>0</v>
      </c>
      <c r="AG22" s="2">
        <f>VALUE(Table1[[#This Row],[TotalSeriousInjuries]])</f>
        <v>1</v>
      </c>
      <c r="AH22" s="2">
        <f>VALUE(Table1[[#This Row],[TotalMinorInjuries]])</f>
        <v>1</v>
      </c>
      <c r="AI22" s="2">
        <f>VALUE(Table1[[#This Row],[TotalUninjured]])</f>
        <v>0</v>
      </c>
      <c r="AJ22" s="2">
        <f t="shared" si="0"/>
        <v>2</v>
      </c>
      <c r="AK22" s="2" t="str">
        <f>RIGHT(Table1[[#This Row],[Location]],2)</f>
        <v>TN</v>
      </c>
      <c r="AL22" s="2">
        <f>YEAR(Table1[[#This Row],[EventDate]])</f>
        <v>2013</v>
      </c>
    </row>
    <row r="23" spans="1:38" x14ac:dyDescent="0.25">
      <c r="A23" s="1" t="s">
        <v>51</v>
      </c>
      <c r="B23" s="1" t="s">
        <v>138</v>
      </c>
      <c r="C23" s="1" t="s">
        <v>160</v>
      </c>
      <c r="D23" s="1" t="s">
        <v>266</v>
      </c>
      <c r="E23" s="1" t="s">
        <v>369</v>
      </c>
      <c r="F23" s="1" t="s">
        <v>456</v>
      </c>
      <c r="G23" s="1"/>
      <c r="H23" s="1"/>
      <c r="I23" s="1" t="s">
        <v>666</v>
      </c>
      <c r="J23" s="1" t="s">
        <v>739</v>
      </c>
      <c r="K23" s="1" t="s">
        <v>798</v>
      </c>
      <c r="L23" s="1" t="s">
        <v>799</v>
      </c>
      <c r="M23" s="1" t="s">
        <v>801</v>
      </c>
      <c r="N23" s="1" t="s">
        <v>822</v>
      </c>
      <c r="O23" s="1" t="s">
        <v>927</v>
      </c>
      <c r="P23" s="1" t="s">
        <v>1021</v>
      </c>
      <c r="Q23" s="1" t="s">
        <v>1094</v>
      </c>
      <c r="R23" s="1" t="s">
        <v>1095</v>
      </c>
      <c r="S23" s="1" t="s">
        <v>1096</v>
      </c>
      <c r="T23" s="1" t="s">
        <v>1097</v>
      </c>
      <c r="U23" s="1"/>
      <c r="V23" s="1" t="s">
        <v>1099</v>
      </c>
      <c r="W23" s="1"/>
      <c r="X23" s="1"/>
      <c r="Y23" s="1"/>
      <c r="Z23" s="1" t="s">
        <v>1095</v>
      </c>
      <c r="AA23" s="1" t="s">
        <v>1108</v>
      </c>
      <c r="AB23" s="1"/>
      <c r="AC23" s="1" t="s">
        <v>1119</v>
      </c>
      <c r="AD23" s="1" t="s">
        <v>1139</v>
      </c>
      <c r="AF23" s="2">
        <f>VALUE(Table1[[#This Row],[TotalFatalInjuries]])</f>
        <v>0</v>
      </c>
      <c r="AG23" s="2">
        <f>VALUE(Table1[[#This Row],[TotalSeriousInjuries]])</f>
        <v>0</v>
      </c>
      <c r="AH23" s="2">
        <f>VALUE(Table1[[#This Row],[TotalMinorInjuries]])</f>
        <v>0</v>
      </c>
      <c r="AI23" s="2">
        <f>VALUE(Table1[[#This Row],[TotalUninjured]])</f>
        <v>1</v>
      </c>
      <c r="AJ23" s="2">
        <f t="shared" si="0"/>
        <v>1</v>
      </c>
      <c r="AK23" s="2" t="str">
        <f>RIGHT(Table1[[#This Row],[Location]],2)</f>
        <v>OR</v>
      </c>
      <c r="AL23" s="2">
        <f>YEAR(Table1[[#This Row],[EventDate]])</f>
        <v>2013</v>
      </c>
    </row>
    <row r="24" spans="1:38" x14ac:dyDescent="0.25">
      <c r="A24" s="1" t="s">
        <v>52</v>
      </c>
      <c r="B24" s="1" t="s">
        <v>138</v>
      </c>
      <c r="C24" s="1" t="s">
        <v>161</v>
      </c>
      <c r="D24" s="1" t="s">
        <v>267</v>
      </c>
      <c r="E24" s="1" t="s">
        <v>370</v>
      </c>
      <c r="F24" s="1" t="s">
        <v>456</v>
      </c>
      <c r="G24" s="1" t="s">
        <v>476</v>
      </c>
      <c r="H24" s="1" t="s">
        <v>573</v>
      </c>
      <c r="I24" s="1" t="s">
        <v>667</v>
      </c>
      <c r="J24" s="1" t="s">
        <v>740</v>
      </c>
      <c r="K24" s="1" t="s">
        <v>1195</v>
      </c>
      <c r="L24" s="1" t="s">
        <v>799</v>
      </c>
      <c r="M24" s="1" t="s">
        <v>801</v>
      </c>
      <c r="N24" s="1" t="s">
        <v>823</v>
      </c>
      <c r="O24" s="1" t="s">
        <v>911</v>
      </c>
      <c r="P24" s="1" t="s">
        <v>1012</v>
      </c>
      <c r="Q24" s="1" t="s">
        <v>1093</v>
      </c>
      <c r="R24" s="1" t="s">
        <v>1095</v>
      </c>
      <c r="S24" s="1" t="s">
        <v>1096</v>
      </c>
      <c r="T24" s="1" t="s">
        <v>1097</v>
      </c>
      <c r="U24" s="1"/>
      <c r="V24" s="1" t="s">
        <v>1100</v>
      </c>
      <c r="W24" s="1" t="s">
        <v>1095</v>
      </c>
      <c r="X24" s="1" t="s">
        <v>1095</v>
      </c>
      <c r="Y24" s="1"/>
      <c r="Z24" s="1"/>
      <c r="AA24" s="1" t="s">
        <v>1108</v>
      </c>
      <c r="AB24" s="1"/>
      <c r="AC24" s="1" t="s">
        <v>1119</v>
      </c>
      <c r="AD24" s="1" t="s">
        <v>1140</v>
      </c>
      <c r="AF24" s="2">
        <f>VALUE(Table1[[#This Row],[TotalFatalInjuries]])</f>
        <v>1</v>
      </c>
      <c r="AG24" s="2">
        <f>VALUE(Table1[[#This Row],[TotalSeriousInjuries]])</f>
        <v>1</v>
      </c>
      <c r="AH24" s="2">
        <f>VALUE(Table1[[#This Row],[TotalMinorInjuries]])</f>
        <v>0</v>
      </c>
      <c r="AI24" s="2">
        <f>VALUE(Table1[[#This Row],[TotalUninjured]])</f>
        <v>0</v>
      </c>
      <c r="AJ24" s="2">
        <f t="shared" si="0"/>
        <v>2</v>
      </c>
      <c r="AK24" s="2" t="str">
        <f>RIGHT(Table1[[#This Row],[Location]],2)</f>
        <v>NM</v>
      </c>
      <c r="AL24" s="2">
        <f>YEAR(Table1[[#This Row],[EventDate]])</f>
        <v>2013</v>
      </c>
    </row>
    <row r="25" spans="1:38" x14ac:dyDescent="0.25">
      <c r="A25" s="1" t="s">
        <v>53</v>
      </c>
      <c r="B25" s="1" t="s">
        <v>138</v>
      </c>
      <c r="C25" s="1" t="s">
        <v>162</v>
      </c>
      <c r="D25" s="1" t="s">
        <v>268</v>
      </c>
      <c r="E25" s="1" t="s">
        <v>371</v>
      </c>
      <c r="F25" s="1" t="s">
        <v>456</v>
      </c>
      <c r="G25" s="1" t="s">
        <v>477</v>
      </c>
      <c r="H25" s="1" t="s">
        <v>574</v>
      </c>
      <c r="I25" s="1"/>
      <c r="J25" s="1"/>
      <c r="K25" s="1" t="s">
        <v>798</v>
      </c>
      <c r="L25" s="1" t="s">
        <v>799</v>
      </c>
      <c r="M25" s="1" t="s">
        <v>801</v>
      </c>
      <c r="N25" s="1" t="s">
        <v>824</v>
      </c>
      <c r="O25" s="1" t="s">
        <v>928</v>
      </c>
      <c r="P25" s="1" t="s">
        <v>1004</v>
      </c>
      <c r="Q25" s="1" t="s">
        <v>1093</v>
      </c>
      <c r="R25" s="1" t="s">
        <v>1095</v>
      </c>
      <c r="S25" s="1" t="s">
        <v>1096</v>
      </c>
      <c r="T25" s="1" t="s">
        <v>1097</v>
      </c>
      <c r="U25" s="1"/>
      <c r="V25" s="1" t="s">
        <v>1099</v>
      </c>
      <c r="W25" s="1"/>
      <c r="X25" s="1"/>
      <c r="Y25" s="1" t="s">
        <v>1106</v>
      </c>
      <c r="Z25" s="1"/>
      <c r="AA25" s="1" t="s">
        <v>1108</v>
      </c>
      <c r="AB25" s="1" t="s">
        <v>1113</v>
      </c>
      <c r="AC25" s="1" t="s">
        <v>1121</v>
      </c>
      <c r="AD25" s="1" t="s">
        <v>1141</v>
      </c>
      <c r="AF25" s="2">
        <f>VALUE(Table1[[#This Row],[TotalFatalInjuries]])</f>
        <v>0</v>
      </c>
      <c r="AG25" s="2">
        <f>VALUE(Table1[[#This Row],[TotalSeriousInjuries]])</f>
        <v>0</v>
      </c>
      <c r="AH25" s="2">
        <f>VALUE(Table1[[#This Row],[TotalMinorInjuries]])</f>
        <v>2</v>
      </c>
      <c r="AI25" s="2">
        <f>VALUE(Table1[[#This Row],[TotalUninjured]])</f>
        <v>0</v>
      </c>
      <c r="AJ25" s="2">
        <f t="shared" si="0"/>
        <v>2</v>
      </c>
      <c r="AK25" s="2" t="str">
        <f>RIGHT(Table1[[#This Row],[Location]],2)</f>
        <v>IL</v>
      </c>
      <c r="AL25" s="2">
        <f>YEAR(Table1[[#This Row],[EventDate]])</f>
        <v>2013</v>
      </c>
    </row>
    <row r="26" spans="1:38" x14ac:dyDescent="0.25">
      <c r="A26" s="1" t="s">
        <v>54</v>
      </c>
      <c r="B26" s="1" t="s">
        <v>138</v>
      </c>
      <c r="C26" s="1" t="s">
        <v>163</v>
      </c>
      <c r="D26" s="1" t="s">
        <v>269</v>
      </c>
      <c r="E26" s="1" t="s">
        <v>372</v>
      </c>
      <c r="F26" s="1" t="s">
        <v>456</v>
      </c>
      <c r="G26" s="1" t="s">
        <v>478</v>
      </c>
      <c r="H26" s="1" t="s">
        <v>575</v>
      </c>
      <c r="I26" s="1"/>
      <c r="J26" s="1"/>
      <c r="K26" s="1" t="s">
        <v>798</v>
      </c>
      <c r="L26" s="1" t="s">
        <v>799</v>
      </c>
      <c r="M26" s="1" t="s">
        <v>801</v>
      </c>
      <c r="N26" s="1" t="s">
        <v>825</v>
      </c>
      <c r="O26" s="1" t="s">
        <v>929</v>
      </c>
      <c r="P26" s="1" t="s">
        <v>1022</v>
      </c>
      <c r="Q26" s="1" t="s">
        <v>1094</v>
      </c>
      <c r="R26" s="1" t="s">
        <v>1095</v>
      </c>
      <c r="S26" s="1" t="s">
        <v>1096</v>
      </c>
      <c r="T26" s="1" t="s">
        <v>1097</v>
      </c>
      <c r="U26" s="1"/>
      <c r="V26" s="1" t="s">
        <v>1099</v>
      </c>
      <c r="W26" s="1"/>
      <c r="X26" s="1" t="s">
        <v>1106</v>
      </c>
      <c r="Y26" s="1"/>
      <c r="Z26" s="1"/>
      <c r="AA26" s="1" t="s">
        <v>1108</v>
      </c>
      <c r="AB26" s="1"/>
      <c r="AC26" s="1" t="s">
        <v>1119</v>
      </c>
      <c r="AD26" s="1" t="s">
        <v>1142</v>
      </c>
      <c r="AF26" s="2">
        <f>VALUE(Table1[[#This Row],[TotalFatalInjuries]])</f>
        <v>0</v>
      </c>
      <c r="AG26" s="2">
        <f>VALUE(Table1[[#This Row],[TotalSeriousInjuries]])</f>
        <v>2</v>
      </c>
      <c r="AH26" s="2">
        <f>VALUE(Table1[[#This Row],[TotalMinorInjuries]])</f>
        <v>0</v>
      </c>
      <c r="AI26" s="2">
        <f>VALUE(Table1[[#This Row],[TotalUninjured]])</f>
        <v>0</v>
      </c>
      <c r="AJ26" s="2">
        <f t="shared" si="0"/>
        <v>2</v>
      </c>
      <c r="AK26" s="2" t="str">
        <f>RIGHT(Table1[[#This Row],[Location]],2)</f>
        <v>CA</v>
      </c>
      <c r="AL26" s="2">
        <f>YEAR(Table1[[#This Row],[EventDate]])</f>
        <v>2013</v>
      </c>
    </row>
    <row r="27" spans="1:38" x14ac:dyDescent="0.25">
      <c r="A27" s="1" t="s">
        <v>55</v>
      </c>
      <c r="B27" s="1" t="s">
        <v>138</v>
      </c>
      <c r="C27" s="1" t="s">
        <v>164</v>
      </c>
      <c r="D27" s="1" t="s">
        <v>270</v>
      </c>
      <c r="E27" s="1" t="s">
        <v>373</v>
      </c>
      <c r="F27" s="1" t="s">
        <v>456</v>
      </c>
      <c r="G27" s="1"/>
      <c r="H27" s="1"/>
      <c r="I27" s="1"/>
      <c r="J27" s="1"/>
      <c r="K27" s="1" t="s">
        <v>1195</v>
      </c>
      <c r="L27" s="1" t="s">
        <v>799</v>
      </c>
      <c r="M27" s="1" t="s">
        <v>801</v>
      </c>
      <c r="N27" s="1" t="s">
        <v>826</v>
      </c>
      <c r="O27" s="1" t="s">
        <v>930</v>
      </c>
      <c r="P27" s="1" t="s">
        <v>1023</v>
      </c>
      <c r="Q27" s="1"/>
      <c r="R27" s="1"/>
      <c r="S27" s="1" t="s">
        <v>1096</v>
      </c>
      <c r="T27" s="1" t="s">
        <v>1097</v>
      </c>
      <c r="U27" s="1"/>
      <c r="V27" s="1" t="s">
        <v>1101</v>
      </c>
      <c r="W27" s="1" t="s">
        <v>1095</v>
      </c>
      <c r="X27" s="1" t="s">
        <v>1095</v>
      </c>
      <c r="Y27" s="1"/>
      <c r="Z27" s="1"/>
      <c r="AA27" s="1" t="s">
        <v>1108</v>
      </c>
      <c r="AB27" s="1"/>
      <c r="AC27" s="1" t="s">
        <v>1119</v>
      </c>
      <c r="AD27" s="1" t="s">
        <v>270</v>
      </c>
      <c r="AF27" s="2">
        <f>VALUE(Table1[[#This Row],[TotalFatalInjuries]])</f>
        <v>1</v>
      </c>
      <c r="AG27" s="2">
        <f>VALUE(Table1[[#This Row],[TotalSeriousInjuries]])</f>
        <v>1</v>
      </c>
      <c r="AH27" s="2">
        <f>VALUE(Table1[[#This Row],[TotalMinorInjuries]])</f>
        <v>0</v>
      </c>
      <c r="AI27" s="2">
        <f>VALUE(Table1[[#This Row],[TotalUninjured]])</f>
        <v>0</v>
      </c>
      <c r="AJ27" s="2">
        <f t="shared" si="0"/>
        <v>2</v>
      </c>
      <c r="AK27" s="2" t="str">
        <f>RIGHT(Table1[[#This Row],[Location]],2)</f>
        <v>TX</v>
      </c>
      <c r="AL27" s="2">
        <f>YEAR(Table1[[#This Row],[EventDate]])</f>
        <v>2013</v>
      </c>
    </row>
    <row r="28" spans="1:38" x14ac:dyDescent="0.25">
      <c r="A28" s="1" t="s">
        <v>56</v>
      </c>
      <c r="B28" s="1" t="s">
        <v>138</v>
      </c>
      <c r="C28" s="1" t="s">
        <v>165</v>
      </c>
      <c r="D28" s="1" t="s">
        <v>271</v>
      </c>
      <c r="E28" s="1" t="s">
        <v>374</v>
      </c>
      <c r="F28" s="1" t="s">
        <v>456</v>
      </c>
      <c r="G28" s="1" t="s">
        <v>479</v>
      </c>
      <c r="H28" s="1" t="s">
        <v>576</v>
      </c>
      <c r="I28" s="1" t="s">
        <v>668</v>
      </c>
      <c r="J28" s="1" t="s">
        <v>741</v>
      </c>
      <c r="K28" s="1" t="s">
        <v>798</v>
      </c>
      <c r="L28" s="1" t="s">
        <v>799</v>
      </c>
      <c r="M28" s="1" t="s">
        <v>801</v>
      </c>
      <c r="N28" s="1" t="s">
        <v>827</v>
      </c>
      <c r="O28" s="1" t="s">
        <v>931</v>
      </c>
      <c r="P28" s="1" t="s">
        <v>1024</v>
      </c>
      <c r="Q28" s="1" t="s">
        <v>1093</v>
      </c>
      <c r="R28" s="1" t="s">
        <v>1095</v>
      </c>
      <c r="S28" s="1" t="s">
        <v>1096</v>
      </c>
      <c r="T28" s="1" t="s">
        <v>1097</v>
      </c>
      <c r="U28" s="1"/>
      <c r="V28" s="1" t="s">
        <v>1099</v>
      </c>
      <c r="W28" s="1"/>
      <c r="X28" s="1"/>
      <c r="Y28" s="1"/>
      <c r="Z28" s="1" t="s">
        <v>1095</v>
      </c>
      <c r="AA28" s="1" t="s">
        <v>1108</v>
      </c>
      <c r="AB28" s="1" t="s">
        <v>1110</v>
      </c>
      <c r="AC28" s="1" t="s">
        <v>1121</v>
      </c>
      <c r="AD28" s="1" t="s">
        <v>1143</v>
      </c>
      <c r="AF28" s="2">
        <f>VALUE(Table1[[#This Row],[TotalFatalInjuries]])</f>
        <v>0</v>
      </c>
      <c r="AG28" s="2">
        <f>VALUE(Table1[[#This Row],[TotalSeriousInjuries]])</f>
        <v>0</v>
      </c>
      <c r="AH28" s="2">
        <f>VALUE(Table1[[#This Row],[TotalMinorInjuries]])</f>
        <v>0</v>
      </c>
      <c r="AI28" s="2">
        <f>VALUE(Table1[[#This Row],[TotalUninjured]])</f>
        <v>1</v>
      </c>
      <c r="AJ28" s="2">
        <f t="shared" si="0"/>
        <v>1</v>
      </c>
      <c r="AK28" s="2" t="str">
        <f>RIGHT(Table1[[#This Row],[Location]],2)</f>
        <v>OH</v>
      </c>
      <c r="AL28" s="2">
        <f>YEAR(Table1[[#This Row],[EventDate]])</f>
        <v>2013</v>
      </c>
    </row>
    <row r="29" spans="1:38" x14ac:dyDescent="0.25">
      <c r="A29" s="1" t="s">
        <v>57</v>
      </c>
      <c r="B29" s="1" t="s">
        <v>138</v>
      </c>
      <c r="C29" s="1" t="s">
        <v>166</v>
      </c>
      <c r="D29" s="1" t="s">
        <v>272</v>
      </c>
      <c r="E29" s="1" t="s">
        <v>375</v>
      </c>
      <c r="F29" s="1" t="s">
        <v>456</v>
      </c>
      <c r="G29" s="1" t="s">
        <v>480</v>
      </c>
      <c r="H29" s="1" t="s">
        <v>577</v>
      </c>
      <c r="I29" s="1" t="s">
        <v>669</v>
      </c>
      <c r="J29" s="1" t="s">
        <v>742</v>
      </c>
      <c r="K29" s="1" t="s">
        <v>1195</v>
      </c>
      <c r="L29" s="1" t="s">
        <v>800</v>
      </c>
      <c r="M29" s="1" t="s">
        <v>801</v>
      </c>
      <c r="N29" s="1" t="s">
        <v>828</v>
      </c>
      <c r="O29" s="1" t="s">
        <v>932</v>
      </c>
      <c r="P29" s="1" t="s">
        <v>1025</v>
      </c>
      <c r="Q29" s="1" t="s">
        <v>1093</v>
      </c>
      <c r="R29" s="1" t="s">
        <v>1095</v>
      </c>
      <c r="S29" s="1" t="s">
        <v>1096</v>
      </c>
      <c r="T29" s="1" t="s">
        <v>1097</v>
      </c>
      <c r="U29" s="1"/>
      <c r="V29" s="1" t="s">
        <v>1099</v>
      </c>
      <c r="W29" s="1" t="s">
        <v>1106</v>
      </c>
      <c r="X29" s="1"/>
      <c r="Y29" s="1"/>
      <c r="Z29" s="1"/>
      <c r="AA29" s="1" t="s">
        <v>1108</v>
      </c>
      <c r="AB29" s="1" t="s">
        <v>1114</v>
      </c>
      <c r="AC29" s="1" t="s">
        <v>1121</v>
      </c>
      <c r="AD29" s="1" t="s">
        <v>1144</v>
      </c>
      <c r="AF29" s="2">
        <f>VALUE(Table1[[#This Row],[TotalFatalInjuries]])</f>
        <v>2</v>
      </c>
      <c r="AG29" s="2">
        <f>VALUE(Table1[[#This Row],[TotalSeriousInjuries]])</f>
        <v>0</v>
      </c>
      <c r="AH29" s="2">
        <f>VALUE(Table1[[#This Row],[TotalMinorInjuries]])</f>
        <v>0</v>
      </c>
      <c r="AI29" s="2">
        <f>VALUE(Table1[[#This Row],[TotalUninjured]])</f>
        <v>0</v>
      </c>
      <c r="AJ29" s="2">
        <f t="shared" si="0"/>
        <v>2</v>
      </c>
      <c r="AK29" s="2" t="str">
        <f>RIGHT(Table1[[#This Row],[Location]],2)</f>
        <v>VA</v>
      </c>
      <c r="AL29" s="2">
        <f>YEAR(Table1[[#This Row],[EventDate]])</f>
        <v>2013</v>
      </c>
    </row>
    <row r="30" spans="1:38" x14ac:dyDescent="0.25">
      <c r="A30" s="1" t="s">
        <v>58</v>
      </c>
      <c r="B30" s="1" t="s">
        <v>138</v>
      </c>
      <c r="C30" s="1" t="s">
        <v>167</v>
      </c>
      <c r="D30" s="1" t="s">
        <v>272</v>
      </c>
      <c r="E30" s="1" t="s">
        <v>376</v>
      </c>
      <c r="F30" s="1" t="s">
        <v>456</v>
      </c>
      <c r="G30" s="1" t="s">
        <v>481</v>
      </c>
      <c r="H30" s="1" t="s">
        <v>578</v>
      </c>
      <c r="I30" s="1" t="s">
        <v>670</v>
      </c>
      <c r="J30" s="1" t="s">
        <v>743</v>
      </c>
      <c r="K30" s="1" t="s">
        <v>798</v>
      </c>
      <c r="L30" s="1" t="s">
        <v>799</v>
      </c>
      <c r="M30" s="1" t="s">
        <v>801</v>
      </c>
      <c r="N30" s="1" t="s">
        <v>829</v>
      </c>
      <c r="O30" s="1" t="s">
        <v>933</v>
      </c>
      <c r="P30" s="1" t="s">
        <v>1026</v>
      </c>
      <c r="Q30" s="1" t="s">
        <v>1093</v>
      </c>
      <c r="R30" s="1" t="s">
        <v>1095</v>
      </c>
      <c r="S30" s="1" t="s">
        <v>1096</v>
      </c>
      <c r="T30" s="1" t="s">
        <v>1097</v>
      </c>
      <c r="U30" s="1"/>
      <c r="V30" s="1" t="s">
        <v>1099</v>
      </c>
      <c r="W30" s="1"/>
      <c r="X30" s="1"/>
      <c r="Y30" s="1" t="s">
        <v>1095</v>
      </c>
      <c r="Z30" s="1"/>
      <c r="AA30" s="1" t="s">
        <v>1108</v>
      </c>
      <c r="AB30" s="1"/>
      <c r="AC30" s="1" t="s">
        <v>1119</v>
      </c>
      <c r="AD30" s="1" t="s">
        <v>1145</v>
      </c>
      <c r="AF30" s="2">
        <f>VALUE(Table1[[#This Row],[TotalFatalInjuries]])</f>
        <v>0</v>
      </c>
      <c r="AG30" s="2">
        <f>VALUE(Table1[[#This Row],[TotalSeriousInjuries]])</f>
        <v>0</v>
      </c>
      <c r="AH30" s="2">
        <f>VALUE(Table1[[#This Row],[TotalMinorInjuries]])</f>
        <v>1</v>
      </c>
      <c r="AI30" s="2">
        <f>VALUE(Table1[[#This Row],[TotalUninjured]])</f>
        <v>0</v>
      </c>
      <c r="AJ30" s="2">
        <f t="shared" si="0"/>
        <v>1</v>
      </c>
      <c r="AK30" s="2" t="str">
        <f>RIGHT(Table1[[#This Row],[Location]],2)</f>
        <v>CA</v>
      </c>
      <c r="AL30" s="2">
        <f>YEAR(Table1[[#This Row],[EventDate]])</f>
        <v>2013</v>
      </c>
    </row>
    <row r="31" spans="1:38" x14ac:dyDescent="0.25">
      <c r="A31" s="1" t="s">
        <v>59</v>
      </c>
      <c r="B31" s="1" t="s">
        <v>138</v>
      </c>
      <c r="C31" s="1" t="s">
        <v>168</v>
      </c>
      <c r="D31" s="1" t="s">
        <v>273</v>
      </c>
      <c r="E31" s="1" t="s">
        <v>377</v>
      </c>
      <c r="F31" s="1" t="s">
        <v>456</v>
      </c>
      <c r="G31" s="1" t="s">
        <v>482</v>
      </c>
      <c r="H31" s="1" t="s">
        <v>579</v>
      </c>
      <c r="I31" s="1" t="s">
        <v>671</v>
      </c>
      <c r="J31" s="1" t="s">
        <v>744</v>
      </c>
      <c r="K31" s="1" t="s">
        <v>798</v>
      </c>
      <c r="L31" s="1" t="s">
        <v>799</v>
      </c>
      <c r="M31" s="1" t="s">
        <v>801</v>
      </c>
      <c r="N31" s="1" t="s">
        <v>830</v>
      </c>
      <c r="O31" s="1" t="s">
        <v>915</v>
      </c>
      <c r="P31" s="1" t="s">
        <v>1010</v>
      </c>
      <c r="Q31" s="1" t="s">
        <v>1093</v>
      </c>
      <c r="R31" s="1" t="s">
        <v>1095</v>
      </c>
      <c r="S31" s="1" t="s">
        <v>1096</v>
      </c>
      <c r="T31" s="1" t="s">
        <v>1097</v>
      </c>
      <c r="U31" s="1"/>
      <c r="V31" s="1" t="s">
        <v>1099</v>
      </c>
      <c r="W31" s="1"/>
      <c r="X31" s="1" t="s">
        <v>1095</v>
      </c>
      <c r="Y31" s="1"/>
      <c r="Z31" s="1"/>
      <c r="AA31" s="1" t="s">
        <v>1108</v>
      </c>
      <c r="AB31" s="1" t="s">
        <v>1110</v>
      </c>
      <c r="AC31" s="1" t="s">
        <v>1121</v>
      </c>
      <c r="AD31" s="1" t="s">
        <v>1146</v>
      </c>
      <c r="AF31" s="2">
        <f>VALUE(Table1[[#This Row],[TotalFatalInjuries]])</f>
        <v>0</v>
      </c>
      <c r="AG31" s="2">
        <f>VALUE(Table1[[#This Row],[TotalSeriousInjuries]])</f>
        <v>1</v>
      </c>
      <c r="AH31" s="2">
        <f>VALUE(Table1[[#This Row],[TotalMinorInjuries]])</f>
        <v>0</v>
      </c>
      <c r="AI31" s="2">
        <f>VALUE(Table1[[#This Row],[TotalUninjured]])</f>
        <v>0</v>
      </c>
      <c r="AJ31" s="2">
        <f t="shared" si="0"/>
        <v>1</v>
      </c>
      <c r="AK31" s="2" t="str">
        <f>RIGHT(Table1[[#This Row],[Location]],2)</f>
        <v>TX</v>
      </c>
      <c r="AL31" s="2">
        <f>YEAR(Table1[[#This Row],[EventDate]])</f>
        <v>2013</v>
      </c>
    </row>
    <row r="32" spans="1:38" x14ac:dyDescent="0.25">
      <c r="A32" s="1" t="s">
        <v>60</v>
      </c>
      <c r="B32" s="1" t="s">
        <v>138</v>
      </c>
      <c r="C32" s="1" t="s">
        <v>169</v>
      </c>
      <c r="D32" s="1" t="s">
        <v>274</v>
      </c>
      <c r="E32" s="1" t="s">
        <v>378</v>
      </c>
      <c r="F32" s="1" t="s">
        <v>456</v>
      </c>
      <c r="G32" s="1" t="s">
        <v>483</v>
      </c>
      <c r="H32" s="1" t="s">
        <v>580</v>
      </c>
      <c r="I32" s="1" t="s">
        <v>672</v>
      </c>
      <c r="J32" s="1" t="s">
        <v>745</v>
      </c>
      <c r="K32" s="1" t="s">
        <v>798</v>
      </c>
      <c r="L32" s="1" t="s">
        <v>799</v>
      </c>
      <c r="M32" s="1" t="s">
        <v>801</v>
      </c>
      <c r="N32" s="1" t="s">
        <v>831</v>
      </c>
      <c r="O32" s="1" t="s">
        <v>934</v>
      </c>
      <c r="P32" s="1" t="s">
        <v>1027</v>
      </c>
      <c r="Q32" s="1" t="s">
        <v>1094</v>
      </c>
      <c r="R32" s="1" t="s">
        <v>1095</v>
      </c>
      <c r="S32" s="1" t="s">
        <v>1096</v>
      </c>
      <c r="T32" s="1" t="s">
        <v>1097</v>
      </c>
      <c r="U32" s="1"/>
      <c r="V32" s="1" t="s">
        <v>1099</v>
      </c>
      <c r="W32" s="1"/>
      <c r="X32" s="1"/>
      <c r="Y32" s="1"/>
      <c r="Z32" s="1" t="s">
        <v>1095</v>
      </c>
      <c r="AA32" s="1" t="s">
        <v>1108</v>
      </c>
      <c r="AB32" s="1" t="s">
        <v>1112</v>
      </c>
      <c r="AC32" s="1" t="s">
        <v>1121</v>
      </c>
      <c r="AD32" s="1" t="s">
        <v>1147</v>
      </c>
      <c r="AF32" s="2">
        <f>VALUE(Table1[[#This Row],[TotalFatalInjuries]])</f>
        <v>0</v>
      </c>
      <c r="AG32" s="2">
        <f>VALUE(Table1[[#This Row],[TotalSeriousInjuries]])</f>
        <v>0</v>
      </c>
      <c r="AH32" s="2">
        <f>VALUE(Table1[[#This Row],[TotalMinorInjuries]])</f>
        <v>0</v>
      </c>
      <c r="AI32" s="2">
        <f>VALUE(Table1[[#This Row],[TotalUninjured]])</f>
        <v>1</v>
      </c>
      <c r="AJ32" s="2">
        <f t="shared" si="0"/>
        <v>1</v>
      </c>
      <c r="AK32" s="2" t="str">
        <f>RIGHT(Table1[[#This Row],[Location]],2)</f>
        <v>OR</v>
      </c>
      <c r="AL32" s="2">
        <f>YEAR(Table1[[#This Row],[EventDate]])</f>
        <v>2013</v>
      </c>
    </row>
    <row r="33" spans="1:38" x14ac:dyDescent="0.25">
      <c r="A33" s="1" t="s">
        <v>61</v>
      </c>
      <c r="B33" s="1" t="s">
        <v>138</v>
      </c>
      <c r="C33" s="1" t="s">
        <v>170</v>
      </c>
      <c r="D33" s="1" t="s">
        <v>275</v>
      </c>
      <c r="E33" s="1" t="s">
        <v>379</v>
      </c>
      <c r="F33" s="1" t="s">
        <v>456</v>
      </c>
      <c r="G33" s="1"/>
      <c r="H33" s="1"/>
      <c r="I33" s="1" t="s">
        <v>673</v>
      </c>
      <c r="J33" s="1" t="s">
        <v>746</v>
      </c>
      <c r="K33" s="1" t="s">
        <v>798</v>
      </c>
      <c r="L33" s="1" t="s">
        <v>799</v>
      </c>
      <c r="M33" s="1" t="s">
        <v>801</v>
      </c>
      <c r="N33" s="1" t="s">
        <v>832</v>
      </c>
      <c r="O33" s="1" t="s">
        <v>935</v>
      </c>
      <c r="P33" s="1" t="s">
        <v>1028</v>
      </c>
      <c r="Q33" s="1" t="s">
        <v>1093</v>
      </c>
      <c r="R33" s="1" t="s">
        <v>1095</v>
      </c>
      <c r="S33" s="1" t="s">
        <v>1096</v>
      </c>
      <c r="T33" s="1" t="s">
        <v>1097</v>
      </c>
      <c r="U33" s="1"/>
      <c r="V33" s="1" t="s">
        <v>1100</v>
      </c>
      <c r="W33" s="1"/>
      <c r="X33" s="1"/>
      <c r="Y33" s="1"/>
      <c r="Z33" s="1" t="s">
        <v>1106</v>
      </c>
      <c r="AA33" s="1" t="s">
        <v>1108</v>
      </c>
      <c r="AB33" s="1" t="s">
        <v>1115</v>
      </c>
      <c r="AC33" s="1" t="s">
        <v>1121</v>
      </c>
      <c r="AD33" s="1" t="s">
        <v>1148</v>
      </c>
      <c r="AF33" s="2">
        <f>VALUE(Table1[[#This Row],[TotalFatalInjuries]])</f>
        <v>0</v>
      </c>
      <c r="AG33" s="2">
        <f>VALUE(Table1[[#This Row],[TotalSeriousInjuries]])</f>
        <v>0</v>
      </c>
      <c r="AH33" s="2">
        <f>VALUE(Table1[[#This Row],[TotalMinorInjuries]])</f>
        <v>0</v>
      </c>
      <c r="AI33" s="2">
        <f>VALUE(Table1[[#This Row],[TotalUninjured]])</f>
        <v>2</v>
      </c>
      <c r="AJ33" s="2">
        <f t="shared" si="0"/>
        <v>2</v>
      </c>
      <c r="AK33" s="2" t="str">
        <f>RIGHT(Table1[[#This Row],[Location]],2)</f>
        <v>MI</v>
      </c>
      <c r="AL33" s="2">
        <f>YEAR(Table1[[#This Row],[EventDate]])</f>
        <v>2012</v>
      </c>
    </row>
    <row r="34" spans="1:38" x14ac:dyDescent="0.25">
      <c r="A34" s="1" t="s">
        <v>62</v>
      </c>
      <c r="B34" s="1" t="s">
        <v>138</v>
      </c>
      <c r="C34" s="1" t="s">
        <v>171</v>
      </c>
      <c r="D34" s="1" t="s">
        <v>276</v>
      </c>
      <c r="E34" s="1" t="s">
        <v>380</v>
      </c>
      <c r="F34" s="1" t="s">
        <v>456</v>
      </c>
      <c r="G34" s="1" t="s">
        <v>484</v>
      </c>
      <c r="H34" s="1" t="s">
        <v>581</v>
      </c>
      <c r="I34" s="1" t="s">
        <v>665</v>
      </c>
      <c r="J34" s="1" t="s">
        <v>747</v>
      </c>
      <c r="K34" s="1" t="s">
        <v>1195</v>
      </c>
      <c r="L34" s="1" t="s">
        <v>799</v>
      </c>
      <c r="M34" s="1" t="s">
        <v>801</v>
      </c>
      <c r="N34" s="1" t="s">
        <v>833</v>
      </c>
      <c r="O34" s="1" t="s">
        <v>936</v>
      </c>
      <c r="P34" s="1" t="s">
        <v>1029</v>
      </c>
      <c r="Q34" s="1" t="s">
        <v>1093</v>
      </c>
      <c r="R34" s="1" t="s">
        <v>1095</v>
      </c>
      <c r="S34" s="1" t="s">
        <v>1096</v>
      </c>
      <c r="T34" s="1" t="s">
        <v>1097</v>
      </c>
      <c r="U34" s="1"/>
      <c r="V34" s="1" t="s">
        <v>1099</v>
      </c>
      <c r="W34" s="1" t="s">
        <v>1095</v>
      </c>
      <c r="X34" s="1" t="s">
        <v>1095</v>
      </c>
      <c r="Y34" s="1"/>
      <c r="Z34" s="1"/>
      <c r="AA34" s="1" t="s">
        <v>1108</v>
      </c>
      <c r="AB34" s="1" t="s">
        <v>1114</v>
      </c>
      <c r="AC34" s="1" t="s">
        <v>1121</v>
      </c>
      <c r="AD34" s="1" t="s">
        <v>1149</v>
      </c>
      <c r="AF34" s="2">
        <f>VALUE(Table1[[#This Row],[TotalFatalInjuries]])</f>
        <v>1</v>
      </c>
      <c r="AG34" s="2">
        <f>VALUE(Table1[[#This Row],[TotalSeriousInjuries]])</f>
        <v>1</v>
      </c>
      <c r="AH34" s="2">
        <f>VALUE(Table1[[#This Row],[TotalMinorInjuries]])</f>
        <v>0</v>
      </c>
      <c r="AI34" s="2">
        <f>VALUE(Table1[[#This Row],[TotalUninjured]])</f>
        <v>0</v>
      </c>
      <c r="AJ34" s="2">
        <f t="shared" si="0"/>
        <v>2</v>
      </c>
      <c r="AK34" s="2" t="str">
        <f>RIGHT(Table1[[#This Row],[Location]],2)</f>
        <v>IA</v>
      </c>
      <c r="AL34" s="2">
        <f>YEAR(Table1[[#This Row],[EventDate]])</f>
        <v>2012</v>
      </c>
    </row>
    <row r="35" spans="1:38" x14ac:dyDescent="0.25">
      <c r="A35" s="1" t="s">
        <v>63</v>
      </c>
      <c r="B35" s="1" t="s">
        <v>138</v>
      </c>
      <c r="C35" s="1" t="s">
        <v>172</v>
      </c>
      <c r="D35" s="1" t="s">
        <v>277</v>
      </c>
      <c r="E35" s="1" t="s">
        <v>381</v>
      </c>
      <c r="F35" s="1" t="s">
        <v>456</v>
      </c>
      <c r="G35" s="1" t="s">
        <v>485</v>
      </c>
      <c r="H35" s="1" t="s">
        <v>582</v>
      </c>
      <c r="I35" s="1" t="s">
        <v>674</v>
      </c>
      <c r="J35" s="1" t="s">
        <v>748</v>
      </c>
      <c r="K35" s="1" t="s">
        <v>798</v>
      </c>
      <c r="L35" s="1" t="s">
        <v>799</v>
      </c>
      <c r="M35" s="1" t="s">
        <v>801</v>
      </c>
      <c r="N35" s="1" t="s">
        <v>834</v>
      </c>
      <c r="O35" s="1" t="s">
        <v>937</v>
      </c>
      <c r="P35" s="1" t="s">
        <v>1030</v>
      </c>
      <c r="Q35" s="1" t="s">
        <v>1094</v>
      </c>
      <c r="R35" s="1" t="s">
        <v>1095</v>
      </c>
      <c r="S35" s="1" t="s">
        <v>1096</v>
      </c>
      <c r="T35" s="1" t="s">
        <v>1097</v>
      </c>
      <c r="U35" s="1"/>
      <c r="V35" s="1" t="s">
        <v>1099</v>
      </c>
      <c r="W35" s="1"/>
      <c r="X35" s="1" t="s">
        <v>1095</v>
      </c>
      <c r="Y35" s="1"/>
      <c r="Z35" s="1"/>
      <c r="AA35" s="1" t="s">
        <v>1108</v>
      </c>
      <c r="AB35" s="1" t="s">
        <v>1116</v>
      </c>
      <c r="AC35" s="1" t="s">
        <v>1121</v>
      </c>
      <c r="AD35" s="1" t="s">
        <v>1150</v>
      </c>
      <c r="AF35" s="2">
        <f>VALUE(Table1[[#This Row],[TotalFatalInjuries]])</f>
        <v>0</v>
      </c>
      <c r="AG35" s="2">
        <f>VALUE(Table1[[#This Row],[TotalSeriousInjuries]])</f>
        <v>1</v>
      </c>
      <c r="AH35" s="2">
        <f>VALUE(Table1[[#This Row],[TotalMinorInjuries]])</f>
        <v>0</v>
      </c>
      <c r="AI35" s="2">
        <f>VALUE(Table1[[#This Row],[TotalUninjured]])</f>
        <v>0</v>
      </c>
      <c r="AJ35" s="2">
        <f t="shared" si="0"/>
        <v>1</v>
      </c>
      <c r="AK35" s="2" t="str">
        <f>RIGHT(Table1[[#This Row],[Location]],2)</f>
        <v>VA</v>
      </c>
      <c r="AL35" s="2">
        <f>YEAR(Table1[[#This Row],[EventDate]])</f>
        <v>2012</v>
      </c>
    </row>
    <row r="36" spans="1:38" x14ac:dyDescent="0.25">
      <c r="A36" s="1" t="s">
        <v>64</v>
      </c>
      <c r="B36" s="1" t="s">
        <v>138</v>
      </c>
      <c r="C36" s="1" t="s">
        <v>173</v>
      </c>
      <c r="D36" s="1" t="s">
        <v>278</v>
      </c>
      <c r="E36" s="1" t="s">
        <v>382</v>
      </c>
      <c r="F36" s="1" t="s">
        <v>456</v>
      </c>
      <c r="G36" s="1" t="s">
        <v>486</v>
      </c>
      <c r="H36" s="1" t="s">
        <v>583</v>
      </c>
      <c r="I36" s="1"/>
      <c r="J36" s="1" t="s">
        <v>729</v>
      </c>
      <c r="K36" s="1" t="s">
        <v>1195</v>
      </c>
      <c r="L36" s="1" t="s">
        <v>799</v>
      </c>
      <c r="M36" s="1" t="s">
        <v>801</v>
      </c>
      <c r="N36" s="1" t="s">
        <v>835</v>
      </c>
      <c r="O36" s="1" t="s">
        <v>938</v>
      </c>
      <c r="P36" s="1" t="s">
        <v>1031</v>
      </c>
      <c r="Q36" s="1" t="s">
        <v>1094</v>
      </c>
      <c r="R36" s="1" t="s">
        <v>1095</v>
      </c>
      <c r="S36" s="1" t="s">
        <v>1096</v>
      </c>
      <c r="T36" s="1" t="s">
        <v>1097</v>
      </c>
      <c r="U36" s="1"/>
      <c r="V36" s="1" t="s">
        <v>1099</v>
      </c>
      <c r="W36" s="1" t="s">
        <v>1095</v>
      </c>
      <c r="X36" s="1"/>
      <c r="Y36" s="1"/>
      <c r="Z36" s="1"/>
      <c r="AA36" s="1" t="s">
        <v>1108</v>
      </c>
      <c r="AB36" s="1" t="s">
        <v>1114</v>
      </c>
      <c r="AC36" s="1" t="s">
        <v>1121</v>
      </c>
      <c r="AD36" s="1" t="s">
        <v>1151</v>
      </c>
      <c r="AF36" s="2">
        <f>VALUE(Table1[[#This Row],[TotalFatalInjuries]])</f>
        <v>1</v>
      </c>
      <c r="AG36" s="2">
        <f>VALUE(Table1[[#This Row],[TotalSeriousInjuries]])</f>
        <v>0</v>
      </c>
      <c r="AH36" s="2">
        <f>VALUE(Table1[[#This Row],[TotalMinorInjuries]])</f>
        <v>0</v>
      </c>
      <c r="AI36" s="2">
        <f>VALUE(Table1[[#This Row],[TotalUninjured]])</f>
        <v>0</v>
      </c>
      <c r="AJ36" s="2">
        <f t="shared" si="0"/>
        <v>1</v>
      </c>
      <c r="AK36" s="2" t="str">
        <f>RIGHT(Table1[[#This Row],[Location]],2)</f>
        <v>LA</v>
      </c>
      <c r="AL36" s="2">
        <f>YEAR(Table1[[#This Row],[EventDate]])</f>
        <v>2012</v>
      </c>
    </row>
    <row r="37" spans="1:38" x14ac:dyDescent="0.25">
      <c r="A37" s="1" t="s">
        <v>65</v>
      </c>
      <c r="B37" s="1" t="s">
        <v>138</v>
      </c>
      <c r="C37" s="1" t="s">
        <v>174</v>
      </c>
      <c r="D37" s="1" t="s">
        <v>279</v>
      </c>
      <c r="E37" s="1" t="s">
        <v>383</v>
      </c>
      <c r="F37" s="1" t="s">
        <v>456</v>
      </c>
      <c r="G37" s="1" t="s">
        <v>487</v>
      </c>
      <c r="H37" s="1" t="s">
        <v>584</v>
      </c>
      <c r="I37" s="1" t="s">
        <v>675</v>
      </c>
      <c r="J37" s="1" t="s">
        <v>749</v>
      </c>
      <c r="K37" s="1" t="s">
        <v>1195</v>
      </c>
      <c r="L37" s="1" t="s">
        <v>799</v>
      </c>
      <c r="M37" s="1" t="s">
        <v>801</v>
      </c>
      <c r="N37" s="1" t="s">
        <v>836</v>
      </c>
      <c r="O37" s="1" t="s">
        <v>939</v>
      </c>
      <c r="P37" s="1" t="s">
        <v>1032</v>
      </c>
      <c r="Q37" s="1" t="s">
        <v>1093</v>
      </c>
      <c r="R37" s="1" t="s">
        <v>1095</v>
      </c>
      <c r="S37" s="1" t="s">
        <v>1096</v>
      </c>
      <c r="T37" s="1" t="s">
        <v>1097</v>
      </c>
      <c r="U37" s="1"/>
      <c r="V37" s="1" t="s">
        <v>1100</v>
      </c>
      <c r="W37" s="1" t="s">
        <v>1095</v>
      </c>
      <c r="X37" s="1"/>
      <c r="Y37" s="1"/>
      <c r="Z37" s="1"/>
      <c r="AA37" s="1" t="s">
        <v>1108</v>
      </c>
      <c r="AB37" s="1"/>
      <c r="AC37" s="1" t="s">
        <v>1119</v>
      </c>
      <c r="AD37" s="1" t="s">
        <v>1152</v>
      </c>
      <c r="AF37" s="2">
        <f>VALUE(Table1[[#This Row],[TotalFatalInjuries]])</f>
        <v>1</v>
      </c>
      <c r="AG37" s="2">
        <f>VALUE(Table1[[#This Row],[TotalSeriousInjuries]])</f>
        <v>0</v>
      </c>
      <c r="AH37" s="2">
        <f>VALUE(Table1[[#This Row],[TotalMinorInjuries]])</f>
        <v>0</v>
      </c>
      <c r="AI37" s="2">
        <f>VALUE(Table1[[#This Row],[TotalUninjured]])</f>
        <v>0</v>
      </c>
      <c r="AJ37" s="2">
        <f t="shared" si="0"/>
        <v>1</v>
      </c>
      <c r="AK37" s="2" t="str">
        <f>RIGHT(Table1[[#This Row],[Location]],2)</f>
        <v>TX</v>
      </c>
      <c r="AL37" s="2">
        <f>YEAR(Table1[[#This Row],[EventDate]])</f>
        <v>2012</v>
      </c>
    </row>
    <row r="38" spans="1:38" x14ac:dyDescent="0.25">
      <c r="A38" s="1" t="s">
        <v>66</v>
      </c>
      <c r="B38" s="1" t="s">
        <v>138</v>
      </c>
      <c r="C38" s="1" t="s">
        <v>175</v>
      </c>
      <c r="D38" s="1" t="s">
        <v>280</v>
      </c>
      <c r="E38" s="1" t="s">
        <v>384</v>
      </c>
      <c r="F38" s="1" t="s">
        <v>456</v>
      </c>
      <c r="G38" s="1" t="s">
        <v>488</v>
      </c>
      <c r="H38" s="1" t="s">
        <v>585</v>
      </c>
      <c r="I38" s="1" t="s">
        <v>676</v>
      </c>
      <c r="J38" s="1" t="s">
        <v>750</v>
      </c>
      <c r="K38" s="1" t="s">
        <v>798</v>
      </c>
      <c r="L38" s="1" t="s">
        <v>799</v>
      </c>
      <c r="M38" s="1" t="s">
        <v>801</v>
      </c>
      <c r="N38" s="1" t="s">
        <v>837</v>
      </c>
      <c r="O38" s="1" t="s">
        <v>940</v>
      </c>
      <c r="P38" s="1" t="s">
        <v>1033</v>
      </c>
      <c r="Q38" s="1" t="s">
        <v>1093</v>
      </c>
      <c r="R38" s="1" t="s">
        <v>1095</v>
      </c>
      <c r="S38" s="1" t="s">
        <v>1096</v>
      </c>
      <c r="T38" s="1" t="s">
        <v>1097</v>
      </c>
      <c r="U38" s="1"/>
      <c r="V38" s="1" t="s">
        <v>1099</v>
      </c>
      <c r="W38" s="1"/>
      <c r="X38" s="1"/>
      <c r="Y38" s="1"/>
      <c r="Z38" s="1" t="s">
        <v>1095</v>
      </c>
      <c r="AA38" s="1" t="s">
        <v>1108</v>
      </c>
      <c r="AB38" s="1" t="s">
        <v>1110</v>
      </c>
      <c r="AC38" s="1" t="s">
        <v>1121</v>
      </c>
      <c r="AD38" s="1" t="s">
        <v>1150</v>
      </c>
      <c r="AF38" s="2">
        <f>VALUE(Table1[[#This Row],[TotalFatalInjuries]])</f>
        <v>0</v>
      </c>
      <c r="AG38" s="2">
        <f>VALUE(Table1[[#This Row],[TotalSeriousInjuries]])</f>
        <v>0</v>
      </c>
      <c r="AH38" s="2">
        <f>VALUE(Table1[[#This Row],[TotalMinorInjuries]])</f>
        <v>0</v>
      </c>
      <c r="AI38" s="2">
        <f>VALUE(Table1[[#This Row],[TotalUninjured]])</f>
        <v>1</v>
      </c>
      <c r="AJ38" s="2">
        <f t="shared" si="0"/>
        <v>1</v>
      </c>
      <c r="AK38" s="2" t="str">
        <f>RIGHT(Table1[[#This Row],[Location]],2)</f>
        <v>CA</v>
      </c>
      <c r="AL38" s="2">
        <f>YEAR(Table1[[#This Row],[EventDate]])</f>
        <v>2012</v>
      </c>
    </row>
    <row r="39" spans="1:38" x14ac:dyDescent="0.25">
      <c r="A39" s="1" t="s">
        <v>67</v>
      </c>
      <c r="B39" s="1" t="s">
        <v>138</v>
      </c>
      <c r="C39" s="1" t="s">
        <v>176</v>
      </c>
      <c r="D39" s="1" t="s">
        <v>281</v>
      </c>
      <c r="E39" s="1" t="s">
        <v>385</v>
      </c>
      <c r="F39" s="1" t="s">
        <v>456</v>
      </c>
      <c r="G39" s="1"/>
      <c r="H39" s="1"/>
      <c r="I39" s="1"/>
      <c r="J39" s="1"/>
      <c r="K39" s="1" t="s">
        <v>1195</v>
      </c>
      <c r="L39" s="1" t="s">
        <v>799</v>
      </c>
      <c r="M39" s="1" t="s">
        <v>801</v>
      </c>
      <c r="N39" s="1" t="s">
        <v>838</v>
      </c>
      <c r="O39" s="1" t="s">
        <v>941</v>
      </c>
      <c r="P39" s="1" t="s">
        <v>1034</v>
      </c>
      <c r="Q39" s="1" t="s">
        <v>1093</v>
      </c>
      <c r="R39" s="1" t="s">
        <v>1095</v>
      </c>
      <c r="S39" s="1" t="s">
        <v>1096</v>
      </c>
      <c r="T39" s="1" t="s">
        <v>1097</v>
      </c>
      <c r="U39" s="1"/>
      <c r="V39" s="1" t="s">
        <v>1099</v>
      </c>
      <c r="W39" s="1" t="s">
        <v>1106</v>
      </c>
      <c r="X39" s="1"/>
      <c r="Y39" s="1"/>
      <c r="Z39" s="1"/>
      <c r="AA39" s="1" t="s">
        <v>1108</v>
      </c>
      <c r="AB39" s="1" t="s">
        <v>1111</v>
      </c>
      <c r="AC39" s="1" t="s">
        <v>1121</v>
      </c>
      <c r="AD39" s="1" t="s">
        <v>1149</v>
      </c>
      <c r="AF39" s="2">
        <f>VALUE(Table1[[#This Row],[TotalFatalInjuries]])</f>
        <v>2</v>
      </c>
      <c r="AG39" s="2">
        <f>VALUE(Table1[[#This Row],[TotalSeriousInjuries]])</f>
        <v>0</v>
      </c>
      <c r="AH39" s="2">
        <f>VALUE(Table1[[#This Row],[TotalMinorInjuries]])</f>
        <v>0</v>
      </c>
      <c r="AI39" s="2">
        <f>VALUE(Table1[[#This Row],[TotalUninjured]])</f>
        <v>0</v>
      </c>
      <c r="AJ39" s="2">
        <f t="shared" si="0"/>
        <v>2</v>
      </c>
      <c r="AK39" s="2" t="str">
        <f>RIGHT(Table1[[#This Row],[Location]],2)</f>
        <v>TX</v>
      </c>
      <c r="AL39" s="2">
        <f>YEAR(Table1[[#This Row],[EventDate]])</f>
        <v>2012</v>
      </c>
    </row>
    <row r="40" spans="1:38" x14ac:dyDescent="0.25">
      <c r="A40" s="1" t="s">
        <v>68</v>
      </c>
      <c r="B40" s="1" t="s">
        <v>138</v>
      </c>
      <c r="C40" s="1" t="s">
        <v>177</v>
      </c>
      <c r="D40" s="1" t="s">
        <v>282</v>
      </c>
      <c r="E40" s="1" t="s">
        <v>386</v>
      </c>
      <c r="F40" s="1" t="s">
        <v>456</v>
      </c>
      <c r="G40" s="1" t="s">
        <v>489</v>
      </c>
      <c r="H40" s="1" t="s">
        <v>586</v>
      </c>
      <c r="I40" s="1" t="s">
        <v>677</v>
      </c>
      <c r="J40" s="1" t="s">
        <v>751</v>
      </c>
      <c r="K40" s="1" t="s">
        <v>798</v>
      </c>
      <c r="L40" s="1" t="s">
        <v>799</v>
      </c>
      <c r="M40" s="1" t="s">
        <v>801</v>
      </c>
      <c r="N40" s="1" t="s">
        <v>839</v>
      </c>
      <c r="O40" s="1" t="s">
        <v>942</v>
      </c>
      <c r="P40" s="1" t="s">
        <v>1035</v>
      </c>
      <c r="Q40" s="1" t="s">
        <v>1094</v>
      </c>
      <c r="R40" s="1" t="s">
        <v>1095</v>
      </c>
      <c r="S40" s="1" t="s">
        <v>1096</v>
      </c>
      <c r="T40" s="1" t="s">
        <v>1097</v>
      </c>
      <c r="U40" s="1"/>
      <c r="V40" s="1" t="s">
        <v>1099</v>
      </c>
      <c r="W40" s="1"/>
      <c r="X40" s="1"/>
      <c r="Y40" s="1"/>
      <c r="Z40" s="1" t="s">
        <v>1095</v>
      </c>
      <c r="AA40" s="1" t="s">
        <v>1108</v>
      </c>
      <c r="AB40" s="1" t="s">
        <v>1110</v>
      </c>
      <c r="AC40" s="1" t="s">
        <v>1121</v>
      </c>
      <c r="AD40" s="1" t="s">
        <v>1153</v>
      </c>
      <c r="AF40" s="2">
        <f>VALUE(Table1[[#This Row],[TotalFatalInjuries]])</f>
        <v>0</v>
      </c>
      <c r="AG40" s="2">
        <f>VALUE(Table1[[#This Row],[TotalSeriousInjuries]])</f>
        <v>0</v>
      </c>
      <c r="AH40" s="2">
        <f>VALUE(Table1[[#This Row],[TotalMinorInjuries]])</f>
        <v>0</v>
      </c>
      <c r="AI40" s="2">
        <f>VALUE(Table1[[#This Row],[TotalUninjured]])</f>
        <v>1</v>
      </c>
      <c r="AJ40" s="2">
        <f t="shared" si="0"/>
        <v>1</v>
      </c>
      <c r="AK40" s="2" t="str">
        <f>RIGHT(Table1[[#This Row],[Location]],2)</f>
        <v>MT</v>
      </c>
      <c r="AL40" s="2">
        <f>YEAR(Table1[[#This Row],[EventDate]])</f>
        <v>2012</v>
      </c>
    </row>
    <row r="41" spans="1:38" x14ac:dyDescent="0.25">
      <c r="A41" s="1" t="s">
        <v>69</v>
      </c>
      <c r="B41" s="1" t="s">
        <v>138</v>
      </c>
      <c r="C41" s="1" t="s">
        <v>178</v>
      </c>
      <c r="D41" s="1" t="s">
        <v>283</v>
      </c>
      <c r="E41" s="1" t="s">
        <v>387</v>
      </c>
      <c r="F41" s="1" t="s">
        <v>456</v>
      </c>
      <c r="G41" s="1" t="s">
        <v>490</v>
      </c>
      <c r="H41" s="1" t="s">
        <v>587</v>
      </c>
      <c r="I41" s="1" t="s">
        <v>678</v>
      </c>
      <c r="J41" s="1" t="s">
        <v>752</v>
      </c>
      <c r="K41" s="1" t="s">
        <v>1195</v>
      </c>
      <c r="L41" s="1" t="s">
        <v>799</v>
      </c>
      <c r="M41" s="1" t="s">
        <v>801</v>
      </c>
      <c r="N41" s="1" t="s">
        <v>840</v>
      </c>
      <c r="O41" s="1" t="s">
        <v>943</v>
      </c>
      <c r="P41" s="1" t="s">
        <v>1036</v>
      </c>
      <c r="Q41" s="1" t="s">
        <v>1093</v>
      </c>
      <c r="R41" s="1" t="s">
        <v>1095</v>
      </c>
      <c r="S41" s="1" t="s">
        <v>1096</v>
      </c>
      <c r="T41" s="1" t="s">
        <v>1097</v>
      </c>
      <c r="U41" s="1"/>
      <c r="V41" s="1" t="s">
        <v>1099</v>
      </c>
      <c r="W41" s="1" t="s">
        <v>1095</v>
      </c>
      <c r="X41" s="1"/>
      <c r="Y41" s="1"/>
      <c r="Z41" s="1"/>
      <c r="AA41" s="1" t="s">
        <v>1109</v>
      </c>
      <c r="AB41" s="1" t="s">
        <v>1110</v>
      </c>
      <c r="AC41" s="1" t="s">
        <v>1121</v>
      </c>
      <c r="AD41" s="1" t="s">
        <v>1151</v>
      </c>
      <c r="AF41" s="2">
        <f>VALUE(Table1[[#This Row],[TotalFatalInjuries]])</f>
        <v>1</v>
      </c>
      <c r="AG41" s="2">
        <f>VALUE(Table1[[#This Row],[TotalSeriousInjuries]])</f>
        <v>0</v>
      </c>
      <c r="AH41" s="2">
        <f>VALUE(Table1[[#This Row],[TotalMinorInjuries]])</f>
        <v>0</v>
      </c>
      <c r="AI41" s="2">
        <f>VALUE(Table1[[#This Row],[TotalUninjured]])</f>
        <v>0</v>
      </c>
      <c r="AJ41" s="2">
        <f t="shared" si="0"/>
        <v>1</v>
      </c>
      <c r="AK41" s="2" t="str">
        <f>RIGHT(Table1[[#This Row],[Location]],2)</f>
        <v>CA</v>
      </c>
      <c r="AL41" s="2">
        <f>YEAR(Table1[[#This Row],[EventDate]])</f>
        <v>2012</v>
      </c>
    </row>
    <row r="42" spans="1:38" x14ac:dyDescent="0.25">
      <c r="A42" s="1" t="s">
        <v>70</v>
      </c>
      <c r="B42" s="1" t="s">
        <v>138</v>
      </c>
      <c r="C42" s="1" t="s">
        <v>179</v>
      </c>
      <c r="D42" s="1" t="s">
        <v>284</v>
      </c>
      <c r="E42" s="1" t="s">
        <v>388</v>
      </c>
      <c r="F42" s="1" t="s">
        <v>456</v>
      </c>
      <c r="G42" s="1" t="s">
        <v>491</v>
      </c>
      <c r="H42" s="1" t="s">
        <v>588</v>
      </c>
      <c r="I42" s="1" t="s">
        <v>679</v>
      </c>
      <c r="J42" s="1" t="s">
        <v>753</v>
      </c>
      <c r="K42" s="1" t="s">
        <v>798</v>
      </c>
      <c r="L42" s="1" t="s">
        <v>799</v>
      </c>
      <c r="M42" s="1" t="s">
        <v>801</v>
      </c>
      <c r="N42" s="1" t="s">
        <v>841</v>
      </c>
      <c r="O42" s="1" t="s">
        <v>944</v>
      </c>
      <c r="P42" s="1" t="s">
        <v>1037</v>
      </c>
      <c r="Q42" s="1" t="s">
        <v>1094</v>
      </c>
      <c r="R42" s="1" t="s">
        <v>1095</v>
      </c>
      <c r="S42" s="1" t="s">
        <v>1096</v>
      </c>
      <c r="T42" s="1" t="s">
        <v>1097</v>
      </c>
      <c r="U42" s="1"/>
      <c r="V42" s="1" t="s">
        <v>1099</v>
      </c>
      <c r="W42" s="1"/>
      <c r="X42" s="1" t="s">
        <v>1095</v>
      </c>
      <c r="Y42" s="1" t="s">
        <v>1095</v>
      </c>
      <c r="Z42" s="1"/>
      <c r="AA42" s="1" t="s">
        <v>1108</v>
      </c>
      <c r="AB42" s="1" t="s">
        <v>1110</v>
      </c>
      <c r="AC42" s="1" t="s">
        <v>1121</v>
      </c>
      <c r="AD42" s="1" t="s">
        <v>1146</v>
      </c>
      <c r="AF42" s="2">
        <f>VALUE(Table1[[#This Row],[TotalFatalInjuries]])</f>
        <v>0</v>
      </c>
      <c r="AG42" s="2">
        <f>VALUE(Table1[[#This Row],[TotalSeriousInjuries]])</f>
        <v>1</v>
      </c>
      <c r="AH42" s="2">
        <f>VALUE(Table1[[#This Row],[TotalMinorInjuries]])</f>
        <v>1</v>
      </c>
      <c r="AI42" s="2">
        <f>VALUE(Table1[[#This Row],[TotalUninjured]])</f>
        <v>0</v>
      </c>
      <c r="AJ42" s="2">
        <f t="shared" si="0"/>
        <v>2</v>
      </c>
      <c r="AK42" s="2" t="str">
        <f>RIGHT(Table1[[#This Row],[Location]],2)</f>
        <v>TN</v>
      </c>
      <c r="AL42" s="2">
        <f>YEAR(Table1[[#This Row],[EventDate]])</f>
        <v>2012</v>
      </c>
    </row>
    <row r="43" spans="1:38" x14ac:dyDescent="0.25">
      <c r="A43" s="1" t="s">
        <v>71</v>
      </c>
      <c r="B43" s="1" t="s">
        <v>138</v>
      </c>
      <c r="C43" s="1" t="s">
        <v>180</v>
      </c>
      <c r="D43" s="1" t="s">
        <v>285</v>
      </c>
      <c r="E43" s="1" t="s">
        <v>389</v>
      </c>
      <c r="F43" s="1" t="s">
        <v>456</v>
      </c>
      <c r="G43" s="1" t="s">
        <v>492</v>
      </c>
      <c r="H43" s="1" t="s">
        <v>589</v>
      </c>
      <c r="I43" s="1" t="s">
        <v>680</v>
      </c>
      <c r="J43" s="1" t="s">
        <v>754</v>
      </c>
      <c r="K43" s="1" t="s">
        <v>798</v>
      </c>
      <c r="L43" s="1" t="s">
        <v>799</v>
      </c>
      <c r="M43" s="1" t="s">
        <v>801</v>
      </c>
      <c r="N43" s="1" t="s">
        <v>842</v>
      </c>
      <c r="O43" s="1" t="s">
        <v>945</v>
      </c>
      <c r="P43" s="1" t="s">
        <v>1038</v>
      </c>
      <c r="Q43" s="1" t="s">
        <v>1094</v>
      </c>
      <c r="R43" s="1" t="s">
        <v>1095</v>
      </c>
      <c r="S43" s="1"/>
      <c r="T43" s="1" t="s">
        <v>1097</v>
      </c>
      <c r="U43" s="1"/>
      <c r="V43" s="1" t="s">
        <v>1099</v>
      </c>
      <c r="W43" s="1"/>
      <c r="X43" s="1"/>
      <c r="Y43" s="1" t="s">
        <v>1095</v>
      </c>
      <c r="Z43" s="1"/>
      <c r="AA43" s="1" t="s">
        <v>1108</v>
      </c>
      <c r="AB43" s="1"/>
      <c r="AC43" s="1" t="s">
        <v>1119</v>
      </c>
      <c r="AD43" s="1" t="s">
        <v>284</v>
      </c>
      <c r="AF43" s="2">
        <f>VALUE(Table1[[#This Row],[TotalFatalInjuries]])</f>
        <v>0</v>
      </c>
      <c r="AG43" s="2">
        <f>VALUE(Table1[[#This Row],[TotalSeriousInjuries]])</f>
        <v>0</v>
      </c>
      <c r="AH43" s="2">
        <f>VALUE(Table1[[#This Row],[TotalMinorInjuries]])</f>
        <v>1</v>
      </c>
      <c r="AI43" s="2">
        <f>VALUE(Table1[[#This Row],[TotalUninjured]])</f>
        <v>0</v>
      </c>
      <c r="AJ43" s="2">
        <f t="shared" si="0"/>
        <v>1</v>
      </c>
      <c r="AK43" s="2" t="str">
        <f>RIGHT(Table1[[#This Row],[Location]],2)</f>
        <v>CA</v>
      </c>
      <c r="AL43" s="2">
        <f>YEAR(Table1[[#This Row],[EventDate]])</f>
        <v>2012</v>
      </c>
    </row>
    <row r="44" spans="1:38" x14ac:dyDescent="0.25">
      <c r="A44" s="1" t="s">
        <v>72</v>
      </c>
      <c r="B44" s="1" t="s">
        <v>138</v>
      </c>
      <c r="C44" s="1" t="s">
        <v>181</v>
      </c>
      <c r="D44" s="1" t="s">
        <v>286</v>
      </c>
      <c r="E44" s="1" t="s">
        <v>390</v>
      </c>
      <c r="F44" s="1" t="s">
        <v>456</v>
      </c>
      <c r="G44" s="1" t="s">
        <v>493</v>
      </c>
      <c r="H44" s="1" t="s">
        <v>590</v>
      </c>
      <c r="I44" s="1" t="s">
        <v>681</v>
      </c>
      <c r="J44" s="1" t="s">
        <v>755</v>
      </c>
      <c r="K44" s="1" t="s">
        <v>798</v>
      </c>
      <c r="L44" s="1" t="s">
        <v>799</v>
      </c>
      <c r="M44" s="1" t="s">
        <v>801</v>
      </c>
      <c r="N44" s="1" t="s">
        <v>843</v>
      </c>
      <c r="O44" s="1" t="s">
        <v>946</v>
      </c>
      <c r="P44" s="1" t="s">
        <v>1039</v>
      </c>
      <c r="Q44" s="1" t="s">
        <v>1094</v>
      </c>
      <c r="R44" s="1" t="s">
        <v>1095</v>
      </c>
      <c r="S44" s="1" t="s">
        <v>1096</v>
      </c>
      <c r="T44" s="1" t="s">
        <v>1097</v>
      </c>
      <c r="U44" s="1"/>
      <c r="V44" s="1" t="s">
        <v>1099</v>
      </c>
      <c r="W44" s="1"/>
      <c r="X44" s="1"/>
      <c r="Y44" s="1" t="s">
        <v>1106</v>
      </c>
      <c r="Z44" s="1"/>
      <c r="AA44" s="1" t="s">
        <v>1108</v>
      </c>
      <c r="AB44" s="1" t="s">
        <v>1110</v>
      </c>
      <c r="AC44" s="1" t="s">
        <v>1121</v>
      </c>
      <c r="AD44" s="1" t="s">
        <v>1154</v>
      </c>
      <c r="AF44" s="2">
        <f>VALUE(Table1[[#This Row],[TotalFatalInjuries]])</f>
        <v>0</v>
      </c>
      <c r="AG44" s="2">
        <f>VALUE(Table1[[#This Row],[TotalSeriousInjuries]])</f>
        <v>0</v>
      </c>
      <c r="AH44" s="2">
        <f>VALUE(Table1[[#This Row],[TotalMinorInjuries]])</f>
        <v>2</v>
      </c>
      <c r="AI44" s="2">
        <f>VALUE(Table1[[#This Row],[TotalUninjured]])</f>
        <v>0</v>
      </c>
      <c r="AJ44" s="2">
        <f t="shared" si="0"/>
        <v>2</v>
      </c>
      <c r="AK44" s="2" t="str">
        <f>RIGHT(Table1[[#This Row],[Location]],2)</f>
        <v>MS</v>
      </c>
      <c r="AL44" s="2">
        <f>YEAR(Table1[[#This Row],[EventDate]])</f>
        <v>2012</v>
      </c>
    </row>
    <row r="45" spans="1:38" x14ac:dyDescent="0.25">
      <c r="A45" s="1" t="s">
        <v>73</v>
      </c>
      <c r="B45" s="1" t="s">
        <v>138</v>
      </c>
      <c r="C45" s="1" t="s">
        <v>182</v>
      </c>
      <c r="D45" s="1" t="s">
        <v>287</v>
      </c>
      <c r="E45" s="1" t="s">
        <v>391</v>
      </c>
      <c r="F45" s="1" t="s">
        <v>456</v>
      </c>
      <c r="G45" s="1" t="s">
        <v>494</v>
      </c>
      <c r="H45" s="1" t="s">
        <v>591</v>
      </c>
      <c r="I45" s="1" t="s">
        <v>682</v>
      </c>
      <c r="J45" s="1" t="s">
        <v>756</v>
      </c>
      <c r="K45" s="1" t="s">
        <v>1195</v>
      </c>
      <c r="L45" s="1" t="s">
        <v>799</v>
      </c>
      <c r="M45" s="1" t="s">
        <v>801</v>
      </c>
      <c r="N45" s="1" t="s">
        <v>844</v>
      </c>
      <c r="O45" s="1" t="s">
        <v>947</v>
      </c>
      <c r="P45" s="1" t="s">
        <v>1040</v>
      </c>
      <c r="Q45" s="1" t="s">
        <v>1093</v>
      </c>
      <c r="R45" s="1" t="s">
        <v>1095</v>
      </c>
      <c r="S45" s="1" t="s">
        <v>1096</v>
      </c>
      <c r="T45" s="1" t="s">
        <v>1097</v>
      </c>
      <c r="U45" s="1"/>
      <c r="V45" s="1" t="s">
        <v>1099</v>
      </c>
      <c r="W45" s="1" t="s">
        <v>1095</v>
      </c>
      <c r="X45" s="1"/>
      <c r="Y45" s="1"/>
      <c r="Z45" s="1"/>
      <c r="AA45" s="1" t="s">
        <v>1108</v>
      </c>
      <c r="AB45" s="1"/>
      <c r="AC45" s="1" t="s">
        <v>1119</v>
      </c>
      <c r="AD45" s="1" t="s">
        <v>1155</v>
      </c>
      <c r="AF45" s="2">
        <f>VALUE(Table1[[#This Row],[TotalFatalInjuries]])</f>
        <v>1</v>
      </c>
      <c r="AG45" s="2">
        <f>VALUE(Table1[[#This Row],[TotalSeriousInjuries]])</f>
        <v>0</v>
      </c>
      <c r="AH45" s="2">
        <f>VALUE(Table1[[#This Row],[TotalMinorInjuries]])</f>
        <v>0</v>
      </c>
      <c r="AI45" s="2">
        <f>VALUE(Table1[[#This Row],[TotalUninjured]])</f>
        <v>0</v>
      </c>
      <c r="AJ45" s="2">
        <f t="shared" si="0"/>
        <v>1</v>
      </c>
      <c r="AK45" s="2" t="str">
        <f>RIGHT(Table1[[#This Row],[Location]],2)</f>
        <v>MO</v>
      </c>
      <c r="AL45" s="2">
        <f>YEAR(Table1[[#This Row],[EventDate]])</f>
        <v>2012</v>
      </c>
    </row>
    <row r="46" spans="1:38" x14ac:dyDescent="0.25">
      <c r="A46" s="1" t="s">
        <v>74</v>
      </c>
      <c r="B46" s="1" t="s">
        <v>138</v>
      </c>
      <c r="C46" s="1" t="s">
        <v>183</v>
      </c>
      <c r="D46" s="1" t="s">
        <v>287</v>
      </c>
      <c r="E46" s="1" t="s">
        <v>392</v>
      </c>
      <c r="F46" s="1" t="s">
        <v>456</v>
      </c>
      <c r="G46" s="1" t="s">
        <v>495</v>
      </c>
      <c r="H46" s="1" t="s">
        <v>592</v>
      </c>
      <c r="I46" s="1" t="s">
        <v>683</v>
      </c>
      <c r="J46" s="1" t="s">
        <v>757</v>
      </c>
      <c r="K46" s="1" t="s">
        <v>1195</v>
      </c>
      <c r="L46" s="1" t="s">
        <v>799</v>
      </c>
      <c r="M46" s="1" t="s">
        <v>801</v>
      </c>
      <c r="N46" s="1" t="s">
        <v>845</v>
      </c>
      <c r="O46" s="1" t="s">
        <v>948</v>
      </c>
      <c r="P46" s="1" t="s">
        <v>1041</v>
      </c>
      <c r="Q46" s="1" t="s">
        <v>1094</v>
      </c>
      <c r="R46" s="1" t="s">
        <v>1095</v>
      </c>
      <c r="S46" s="1" t="s">
        <v>1096</v>
      </c>
      <c r="T46" s="1" t="s">
        <v>1097</v>
      </c>
      <c r="U46" s="1"/>
      <c r="V46" s="1" t="s">
        <v>1099</v>
      </c>
      <c r="W46" s="1" t="s">
        <v>1095</v>
      </c>
      <c r="X46" s="1"/>
      <c r="Y46" s="1"/>
      <c r="Z46" s="1"/>
      <c r="AA46" s="1" t="s">
        <v>1108</v>
      </c>
      <c r="AB46" s="1"/>
      <c r="AC46" s="1" t="s">
        <v>1119</v>
      </c>
      <c r="AD46" s="1" t="s">
        <v>1156</v>
      </c>
      <c r="AF46" s="2">
        <f>VALUE(Table1[[#This Row],[TotalFatalInjuries]])</f>
        <v>1</v>
      </c>
      <c r="AG46" s="2">
        <f>VALUE(Table1[[#This Row],[TotalSeriousInjuries]])</f>
        <v>0</v>
      </c>
      <c r="AH46" s="2">
        <f>VALUE(Table1[[#This Row],[TotalMinorInjuries]])</f>
        <v>0</v>
      </c>
      <c r="AI46" s="2">
        <f>VALUE(Table1[[#This Row],[TotalUninjured]])</f>
        <v>0</v>
      </c>
      <c r="AJ46" s="2">
        <f t="shared" si="0"/>
        <v>1</v>
      </c>
      <c r="AK46" s="2" t="str">
        <f>RIGHT(Table1[[#This Row],[Location]],2)</f>
        <v>CO</v>
      </c>
      <c r="AL46" s="2">
        <f>YEAR(Table1[[#This Row],[EventDate]])</f>
        <v>2012</v>
      </c>
    </row>
    <row r="47" spans="1:38" x14ac:dyDescent="0.25">
      <c r="A47" s="1" t="s">
        <v>75</v>
      </c>
      <c r="B47" s="1" t="s">
        <v>138</v>
      </c>
      <c r="C47" s="1" t="s">
        <v>184</v>
      </c>
      <c r="D47" s="1" t="s">
        <v>288</v>
      </c>
      <c r="E47" s="1" t="s">
        <v>393</v>
      </c>
      <c r="F47" s="1" t="s">
        <v>456</v>
      </c>
      <c r="G47" s="1" t="s">
        <v>496</v>
      </c>
      <c r="H47" s="1" t="s">
        <v>593</v>
      </c>
      <c r="I47" s="1" t="s">
        <v>684</v>
      </c>
      <c r="J47" s="1" t="s">
        <v>758</v>
      </c>
      <c r="K47" s="1" t="s">
        <v>798</v>
      </c>
      <c r="L47" s="1" t="s">
        <v>799</v>
      </c>
      <c r="M47" s="1" t="s">
        <v>801</v>
      </c>
      <c r="N47" s="1" t="s">
        <v>846</v>
      </c>
      <c r="O47" s="1" t="s">
        <v>949</v>
      </c>
      <c r="P47" s="1" t="s">
        <v>1042</v>
      </c>
      <c r="Q47" s="1" t="s">
        <v>1094</v>
      </c>
      <c r="R47" s="1" t="s">
        <v>1095</v>
      </c>
      <c r="S47" s="1" t="s">
        <v>1096</v>
      </c>
      <c r="T47" s="1" t="s">
        <v>1097</v>
      </c>
      <c r="U47" s="1"/>
      <c r="V47" s="1" t="s">
        <v>1099</v>
      </c>
      <c r="W47" s="1"/>
      <c r="X47" s="1"/>
      <c r="Y47" s="1" t="s">
        <v>1095</v>
      </c>
      <c r="Z47" s="1"/>
      <c r="AA47" s="1" t="s">
        <v>1108</v>
      </c>
      <c r="AB47" s="1"/>
      <c r="AC47" s="1" t="s">
        <v>1121</v>
      </c>
      <c r="AD47" s="1" t="s">
        <v>1157</v>
      </c>
      <c r="AF47" s="2">
        <f>VALUE(Table1[[#This Row],[TotalFatalInjuries]])</f>
        <v>0</v>
      </c>
      <c r="AG47" s="2">
        <f>VALUE(Table1[[#This Row],[TotalSeriousInjuries]])</f>
        <v>0</v>
      </c>
      <c r="AH47" s="2">
        <f>VALUE(Table1[[#This Row],[TotalMinorInjuries]])</f>
        <v>1</v>
      </c>
      <c r="AI47" s="2">
        <f>VALUE(Table1[[#This Row],[TotalUninjured]])</f>
        <v>0</v>
      </c>
      <c r="AJ47" s="2">
        <f t="shared" si="0"/>
        <v>1</v>
      </c>
      <c r="AK47" s="2" t="str">
        <f>RIGHT(Table1[[#This Row],[Location]],2)</f>
        <v>CA</v>
      </c>
      <c r="AL47" s="2">
        <f>YEAR(Table1[[#This Row],[EventDate]])</f>
        <v>2012</v>
      </c>
    </row>
    <row r="48" spans="1:38" x14ac:dyDescent="0.25">
      <c r="A48" s="1" t="s">
        <v>76</v>
      </c>
      <c r="B48" s="1" t="s">
        <v>138</v>
      </c>
      <c r="C48" s="1" t="s">
        <v>185</v>
      </c>
      <c r="D48" s="1" t="s">
        <v>289</v>
      </c>
      <c r="E48" s="1" t="s">
        <v>394</v>
      </c>
      <c r="F48" s="1" t="s">
        <v>456</v>
      </c>
      <c r="G48" s="1" t="s">
        <v>497</v>
      </c>
      <c r="H48" s="1" t="s">
        <v>594</v>
      </c>
      <c r="I48" s="1"/>
      <c r="J48" s="1" t="s">
        <v>729</v>
      </c>
      <c r="K48" s="1" t="s">
        <v>798</v>
      </c>
      <c r="L48" s="1" t="s">
        <v>799</v>
      </c>
      <c r="M48" s="1" t="s">
        <v>801</v>
      </c>
      <c r="N48" s="1" t="s">
        <v>847</v>
      </c>
      <c r="O48" s="1" t="s">
        <v>950</v>
      </c>
      <c r="P48" s="1" t="s">
        <v>1016</v>
      </c>
      <c r="Q48" s="1" t="s">
        <v>1093</v>
      </c>
      <c r="R48" s="1" t="s">
        <v>1095</v>
      </c>
      <c r="S48" s="1" t="s">
        <v>1096</v>
      </c>
      <c r="T48" s="1" t="s">
        <v>1097</v>
      </c>
      <c r="U48" s="1"/>
      <c r="V48" s="1" t="s">
        <v>1099</v>
      </c>
      <c r="W48" s="1"/>
      <c r="X48" s="1"/>
      <c r="Y48" s="1"/>
      <c r="Z48" s="1" t="s">
        <v>1106</v>
      </c>
      <c r="AA48" s="1" t="s">
        <v>1108</v>
      </c>
      <c r="AB48" s="1" t="s">
        <v>1111</v>
      </c>
      <c r="AC48" s="1" t="s">
        <v>1121</v>
      </c>
      <c r="AD48" s="1" t="s">
        <v>1158</v>
      </c>
      <c r="AF48" s="2">
        <f>VALUE(Table1[[#This Row],[TotalFatalInjuries]])</f>
        <v>0</v>
      </c>
      <c r="AG48" s="2">
        <f>VALUE(Table1[[#This Row],[TotalSeriousInjuries]])</f>
        <v>0</v>
      </c>
      <c r="AH48" s="2">
        <f>VALUE(Table1[[#This Row],[TotalMinorInjuries]])</f>
        <v>0</v>
      </c>
      <c r="AI48" s="2">
        <f>VALUE(Table1[[#This Row],[TotalUninjured]])</f>
        <v>2</v>
      </c>
      <c r="AJ48" s="2">
        <f t="shared" si="0"/>
        <v>2</v>
      </c>
      <c r="AK48" s="2" t="str">
        <f>RIGHT(Table1[[#This Row],[Location]],2)</f>
        <v>CO</v>
      </c>
      <c r="AL48" s="2">
        <f>YEAR(Table1[[#This Row],[EventDate]])</f>
        <v>2012</v>
      </c>
    </row>
    <row r="49" spans="1:38" x14ac:dyDescent="0.25">
      <c r="A49" s="1" t="s">
        <v>77</v>
      </c>
      <c r="B49" s="1" t="s">
        <v>138</v>
      </c>
      <c r="C49" s="1" t="s">
        <v>186</v>
      </c>
      <c r="D49" s="1" t="s">
        <v>290</v>
      </c>
      <c r="E49" s="1" t="s">
        <v>395</v>
      </c>
      <c r="F49" s="1" t="s">
        <v>456</v>
      </c>
      <c r="G49" s="1" t="s">
        <v>498</v>
      </c>
      <c r="H49" s="1" t="s">
        <v>595</v>
      </c>
      <c r="I49" s="1"/>
      <c r="J49" s="1" t="s">
        <v>729</v>
      </c>
      <c r="K49" s="1" t="s">
        <v>1195</v>
      </c>
      <c r="L49" s="1" t="s">
        <v>799</v>
      </c>
      <c r="M49" s="1" t="s">
        <v>801</v>
      </c>
      <c r="N49" s="1" t="s">
        <v>848</v>
      </c>
      <c r="O49" s="1" t="s">
        <v>951</v>
      </c>
      <c r="P49" s="1" t="s">
        <v>1008</v>
      </c>
      <c r="Q49" s="1" t="s">
        <v>1093</v>
      </c>
      <c r="R49" s="1" t="s">
        <v>1095</v>
      </c>
      <c r="S49" s="1" t="s">
        <v>1096</v>
      </c>
      <c r="T49" s="1" t="s">
        <v>1097</v>
      </c>
      <c r="U49" s="1"/>
      <c r="V49" s="1" t="s">
        <v>1099</v>
      </c>
      <c r="W49" s="1" t="s">
        <v>1106</v>
      </c>
      <c r="X49" s="1"/>
      <c r="Y49" s="1"/>
      <c r="Z49" s="1"/>
      <c r="AA49" s="1" t="s">
        <v>1108</v>
      </c>
      <c r="AB49" s="1" t="s">
        <v>1007</v>
      </c>
      <c r="AC49" s="1" t="s">
        <v>1121</v>
      </c>
      <c r="AD49" s="1" t="s">
        <v>1147</v>
      </c>
      <c r="AF49" s="2">
        <f>VALUE(Table1[[#This Row],[TotalFatalInjuries]])</f>
        <v>2</v>
      </c>
      <c r="AG49" s="2">
        <f>VALUE(Table1[[#This Row],[TotalSeriousInjuries]])</f>
        <v>0</v>
      </c>
      <c r="AH49" s="2">
        <f>VALUE(Table1[[#This Row],[TotalMinorInjuries]])</f>
        <v>0</v>
      </c>
      <c r="AI49" s="2">
        <f>VALUE(Table1[[#This Row],[TotalUninjured]])</f>
        <v>0</v>
      </c>
      <c r="AJ49" s="2">
        <f t="shared" si="0"/>
        <v>2</v>
      </c>
      <c r="AK49" s="2" t="str">
        <f>RIGHT(Table1[[#This Row],[Location]],2)</f>
        <v>FL</v>
      </c>
      <c r="AL49" s="2">
        <f>YEAR(Table1[[#This Row],[EventDate]])</f>
        <v>2012</v>
      </c>
    </row>
    <row r="50" spans="1:38" x14ac:dyDescent="0.25">
      <c r="A50" s="1" t="s">
        <v>78</v>
      </c>
      <c r="B50" s="1" t="s">
        <v>138</v>
      </c>
      <c r="C50" s="1" t="s">
        <v>187</v>
      </c>
      <c r="D50" s="1" t="s">
        <v>291</v>
      </c>
      <c r="E50" s="1" t="s">
        <v>396</v>
      </c>
      <c r="F50" s="1" t="s">
        <v>456</v>
      </c>
      <c r="G50" s="1" t="s">
        <v>499</v>
      </c>
      <c r="H50" s="1" t="s">
        <v>596</v>
      </c>
      <c r="I50" s="1" t="s">
        <v>685</v>
      </c>
      <c r="J50" s="1" t="s">
        <v>759</v>
      </c>
      <c r="K50" s="1" t="s">
        <v>798</v>
      </c>
      <c r="L50" s="1" t="s">
        <v>799</v>
      </c>
      <c r="M50" s="1" t="s">
        <v>801</v>
      </c>
      <c r="N50" s="1" t="s">
        <v>849</v>
      </c>
      <c r="O50" s="1" t="s">
        <v>952</v>
      </c>
      <c r="P50" s="1" t="s">
        <v>1036</v>
      </c>
      <c r="Q50" s="1" t="s">
        <v>1093</v>
      </c>
      <c r="R50" s="1" t="s">
        <v>1095</v>
      </c>
      <c r="S50" s="1" t="s">
        <v>1096</v>
      </c>
      <c r="T50" s="1" t="s">
        <v>1097</v>
      </c>
      <c r="U50" s="1"/>
      <c r="V50" s="1" t="s">
        <v>1099</v>
      </c>
      <c r="W50" s="1"/>
      <c r="X50" s="1"/>
      <c r="Y50" s="1"/>
      <c r="Z50" s="1" t="s">
        <v>1106</v>
      </c>
      <c r="AA50" s="1" t="s">
        <v>1108</v>
      </c>
      <c r="AB50" s="1"/>
      <c r="AC50" s="1" t="s">
        <v>1121</v>
      </c>
      <c r="AD50" s="1" t="s">
        <v>1149</v>
      </c>
      <c r="AF50" s="2">
        <f>VALUE(Table1[[#This Row],[TotalFatalInjuries]])</f>
        <v>0</v>
      </c>
      <c r="AG50" s="2">
        <f>VALUE(Table1[[#This Row],[TotalSeriousInjuries]])</f>
        <v>0</v>
      </c>
      <c r="AH50" s="2">
        <f>VALUE(Table1[[#This Row],[TotalMinorInjuries]])</f>
        <v>0</v>
      </c>
      <c r="AI50" s="2">
        <f>VALUE(Table1[[#This Row],[TotalUninjured]])</f>
        <v>2</v>
      </c>
      <c r="AJ50" s="2">
        <f t="shared" si="0"/>
        <v>2</v>
      </c>
      <c r="AK50" s="2" t="str">
        <f>RIGHT(Table1[[#This Row],[Location]],2)</f>
        <v>MO</v>
      </c>
      <c r="AL50" s="2">
        <f>YEAR(Table1[[#This Row],[EventDate]])</f>
        <v>2012</v>
      </c>
    </row>
    <row r="51" spans="1:38" x14ac:dyDescent="0.25">
      <c r="A51" s="1" t="s">
        <v>79</v>
      </c>
      <c r="B51" s="1" t="s">
        <v>138</v>
      </c>
      <c r="C51" s="1" t="s">
        <v>188</v>
      </c>
      <c r="D51" s="1" t="s">
        <v>292</v>
      </c>
      <c r="E51" s="1" t="s">
        <v>397</v>
      </c>
      <c r="F51" s="1" t="s">
        <v>456</v>
      </c>
      <c r="G51" s="1" t="s">
        <v>500</v>
      </c>
      <c r="H51" s="1" t="s">
        <v>597</v>
      </c>
      <c r="I51" s="1"/>
      <c r="J51" s="1" t="s">
        <v>729</v>
      </c>
      <c r="K51" s="1" t="s">
        <v>798</v>
      </c>
      <c r="L51" s="1" t="s">
        <v>799</v>
      </c>
      <c r="M51" s="1" t="s">
        <v>801</v>
      </c>
      <c r="N51" s="1" t="s">
        <v>850</v>
      </c>
      <c r="O51" s="1" t="s">
        <v>953</v>
      </c>
      <c r="P51" s="1" t="s">
        <v>1043</v>
      </c>
      <c r="Q51" s="1" t="s">
        <v>1094</v>
      </c>
      <c r="R51" s="1" t="s">
        <v>1095</v>
      </c>
      <c r="S51" s="1" t="s">
        <v>1096</v>
      </c>
      <c r="T51" s="1" t="s">
        <v>1098</v>
      </c>
      <c r="U51" s="1"/>
      <c r="V51" s="1" t="s">
        <v>1102</v>
      </c>
      <c r="W51" s="1"/>
      <c r="X51" s="1"/>
      <c r="Y51" s="1"/>
      <c r="Z51" s="1" t="s">
        <v>1106</v>
      </c>
      <c r="AA51" s="1" t="s">
        <v>1108</v>
      </c>
      <c r="AB51" s="1"/>
      <c r="AC51" s="1" t="s">
        <v>1121</v>
      </c>
      <c r="AD51" s="1" t="s">
        <v>1159</v>
      </c>
      <c r="AF51" s="2">
        <f>VALUE(Table1[[#This Row],[TotalFatalInjuries]])</f>
        <v>0</v>
      </c>
      <c r="AG51" s="2">
        <f>VALUE(Table1[[#This Row],[TotalSeriousInjuries]])</f>
        <v>0</v>
      </c>
      <c r="AH51" s="2">
        <f>VALUE(Table1[[#This Row],[TotalMinorInjuries]])</f>
        <v>0</v>
      </c>
      <c r="AI51" s="2">
        <f>VALUE(Table1[[#This Row],[TotalUninjured]])</f>
        <v>2</v>
      </c>
      <c r="AJ51" s="2">
        <f t="shared" si="0"/>
        <v>2</v>
      </c>
      <c r="AK51" s="2" t="str">
        <f>RIGHT(Table1[[#This Row],[Location]],2)</f>
        <v>NY</v>
      </c>
      <c r="AL51" s="2">
        <f>YEAR(Table1[[#This Row],[EventDate]])</f>
        <v>2012</v>
      </c>
    </row>
    <row r="52" spans="1:38" x14ac:dyDescent="0.25">
      <c r="A52" s="1" t="s">
        <v>80</v>
      </c>
      <c r="B52" s="1" t="s">
        <v>138</v>
      </c>
      <c r="C52" s="1" t="s">
        <v>189</v>
      </c>
      <c r="D52" s="1" t="s">
        <v>293</v>
      </c>
      <c r="E52" s="1" t="s">
        <v>398</v>
      </c>
      <c r="F52" s="1" t="s">
        <v>456</v>
      </c>
      <c r="G52" s="1" t="s">
        <v>501</v>
      </c>
      <c r="H52" s="1" t="s">
        <v>598</v>
      </c>
      <c r="I52" s="1" t="s">
        <v>686</v>
      </c>
      <c r="J52" s="1" t="s">
        <v>760</v>
      </c>
      <c r="K52" s="1" t="s">
        <v>798</v>
      </c>
      <c r="L52" s="1" t="s">
        <v>799</v>
      </c>
      <c r="M52" s="1" t="s">
        <v>801</v>
      </c>
      <c r="N52" s="1" t="s">
        <v>851</v>
      </c>
      <c r="O52" s="1" t="s">
        <v>954</v>
      </c>
      <c r="P52" s="1" t="s">
        <v>1044</v>
      </c>
      <c r="Q52" s="1" t="s">
        <v>1093</v>
      </c>
      <c r="R52" s="1" t="s">
        <v>1095</v>
      </c>
      <c r="S52" s="1" t="s">
        <v>1096</v>
      </c>
      <c r="T52" s="1" t="s">
        <v>1097</v>
      </c>
      <c r="U52" s="1"/>
      <c r="V52" s="1" t="s">
        <v>1099</v>
      </c>
      <c r="W52" s="1"/>
      <c r="X52" s="1"/>
      <c r="Y52" s="1" t="s">
        <v>1095</v>
      </c>
      <c r="Z52" s="1"/>
      <c r="AA52" s="1" t="s">
        <v>1108</v>
      </c>
      <c r="AB52" s="1" t="s">
        <v>1110</v>
      </c>
      <c r="AC52" s="1" t="s">
        <v>1121</v>
      </c>
      <c r="AD52" s="1" t="s">
        <v>1160</v>
      </c>
      <c r="AF52" s="2">
        <f>VALUE(Table1[[#This Row],[TotalFatalInjuries]])</f>
        <v>0</v>
      </c>
      <c r="AG52" s="2">
        <f>VALUE(Table1[[#This Row],[TotalSeriousInjuries]])</f>
        <v>0</v>
      </c>
      <c r="AH52" s="2">
        <f>VALUE(Table1[[#This Row],[TotalMinorInjuries]])</f>
        <v>1</v>
      </c>
      <c r="AI52" s="2">
        <f>VALUE(Table1[[#This Row],[TotalUninjured]])</f>
        <v>0</v>
      </c>
      <c r="AJ52" s="2">
        <f t="shared" si="0"/>
        <v>1</v>
      </c>
      <c r="AK52" s="2" t="str">
        <f>RIGHT(Table1[[#This Row],[Location]],2)</f>
        <v>IN</v>
      </c>
      <c r="AL52" s="2">
        <f>YEAR(Table1[[#This Row],[EventDate]])</f>
        <v>2012</v>
      </c>
    </row>
    <row r="53" spans="1:38" x14ac:dyDescent="0.25">
      <c r="A53" s="1" t="s">
        <v>81</v>
      </c>
      <c r="B53" s="1" t="s">
        <v>138</v>
      </c>
      <c r="C53" s="1" t="s">
        <v>190</v>
      </c>
      <c r="D53" s="1" t="s">
        <v>294</v>
      </c>
      <c r="E53" s="1" t="s">
        <v>399</v>
      </c>
      <c r="F53" s="1" t="s">
        <v>456</v>
      </c>
      <c r="G53" s="1" t="s">
        <v>502</v>
      </c>
      <c r="H53" s="1" t="s">
        <v>599</v>
      </c>
      <c r="I53" s="1" t="s">
        <v>687</v>
      </c>
      <c r="J53" s="1" t="s">
        <v>761</v>
      </c>
      <c r="K53" s="1" t="s">
        <v>1195</v>
      </c>
      <c r="L53" s="1" t="s">
        <v>799</v>
      </c>
      <c r="M53" s="1" t="s">
        <v>801</v>
      </c>
      <c r="N53" s="1" t="s">
        <v>852</v>
      </c>
      <c r="O53" s="1" t="s">
        <v>955</v>
      </c>
      <c r="P53" s="1" t="s">
        <v>1045</v>
      </c>
      <c r="Q53" s="1" t="s">
        <v>1093</v>
      </c>
      <c r="R53" s="1" t="s">
        <v>1095</v>
      </c>
      <c r="S53" s="1" t="s">
        <v>1096</v>
      </c>
      <c r="T53" s="1" t="s">
        <v>1097</v>
      </c>
      <c r="U53" s="1"/>
      <c r="V53" s="1" t="s">
        <v>1100</v>
      </c>
      <c r="W53" s="1" t="s">
        <v>1095</v>
      </c>
      <c r="X53" s="1" t="s">
        <v>1095</v>
      </c>
      <c r="Y53" s="1"/>
      <c r="Z53" s="1"/>
      <c r="AA53" s="1" t="s">
        <v>1108</v>
      </c>
      <c r="AB53" s="1" t="s">
        <v>1110</v>
      </c>
      <c r="AC53" s="1" t="s">
        <v>1121</v>
      </c>
      <c r="AD53" s="1" t="s">
        <v>1151</v>
      </c>
      <c r="AF53" s="2">
        <f>VALUE(Table1[[#This Row],[TotalFatalInjuries]])</f>
        <v>1</v>
      </c>
      <c r="AG53" s="2">
        <f>VALUE(Table1[[#This Row],[TotalSeriousInjuries]])</f>
        <v>1</v>
      </c>
      <c r="AH53" s="2">
        <f>VALUE(Table1[[#This Row],[TotalMinorInjuries]])</f>
        <v>0</v>
      </c>
      <c r="AI53" s="2">
        <f>VALUE(Table1[[#This Row],[TotalUninjured]])</f>
        <v>0</v>
      </c>
      <c r="AJ53" s="2">
        <f t="shared" si="0"/>
        <v>2</v>
      </c>
      <c r="AK53" s="2" t="str">
        <f>RIGHT(Table1[[#This Row],[Location]],2)</f>
        <v>FL</v>
      </c>
      <c r="AL53" s="2">
        <f>YEAR(Table1[[#This Row],[EventDate]])</f>
        <v>2012</v>
      </c>
    </row>
    <row r="54" spans="1:38" x14ac:dyDescent="0.25">
      <c r="A54" s="1" t="s">
        <v>82</v>
      </c>
      <c r="B54" s="1" t="s">
        <v>138</v>
      </c>
      <c r="C54" s="1" t="s">
        <v>191</v>
      </c>
      <c r="D54" s="1" t="s">
        <v>295</v>
      </c>
      <c r="E54" s="1" t="s">
        <v>400</v>
      </c>
      <c r="F54" s="1" t="s">
        <v>456</v>
      </c>
      <c r="G54" s="1" t="s">
        <v>503</v>
      </c>
      <c r="H54" s="1" t="s">
        <v>600</v>
      </c>
      <c r="I54" s="1" t="s">
        <v>688</v>
      </c>
      <c r="J54" s="1" t="s">
        <v>762</v>
      </c>
      <c r="K54" s="1" t="s">
        <v>798</v>
      </c>
      <c r="L54" s="1" t="s">
        <v>799</v>
      </c>
      <c r="M54" s="1" t="s">
        <v>801</v>
      </c>
      <c r="N54" s="1" t="s">
        <v>853</v>
      </c>
      <c r="O54" s="1" t="s">
        <v>911</v>
      </c>
      <c r="P54" s="1" t="s">
        <v>1004</v>
      </c>
      <c r="Q54" s="1" t="s">
        <v>1093</v>
      </c>
      <c r="R54" s="1" t="s">
        <v>1095</v>
      </c>
      <c r="S54" s="1" t="s">
        <v>1096</v>
      </c>
      <c r="T54" s="1" t="s">
        <v>1097</v>
      </c>
      <c r="U54" s="1"/>
      <c r="V54" s="1" t="s">
        <v>1099</v>
      </c>
      <c r="W54" s="1"/>
      <c r="X54" s="1"/>
      <c r="Y54" s="1"/>
      <c r="Z54" s="1" t="s">
        <v>1106</v>
      </c>
      <c r="AA54" s="1" t="s">
        <v>1108</v>
      </c>
      <c r="AB54" s="1" t="s">
        <v>1112</v>
      </c>
      <c r="AC54" s="1" t="s">
        <v>1121</v>
      </c>
      <c r="AD54" s="1" t="s">
        <v>1161</v>
      </c>
      <c r="AF54" s="2">
        <f>VALUE(Table1[[#This Row],[TotalFatalInjuries]])</f>
        <v>0</v>
      </c>
      <c r="AG54" s="2">
        <f>VALUE(Table1[[#This Row],[TotalSeriousInjuries]])</f>
        <v>0</v>
      </c>
      <c r="AH54" s="2">
        <f>VALUE(Table1[[#This Row],[TotalMinorInjuries]])</f>
        <v>0</v>
      </c>
      <c r="AI54" s="2">
        <f>VALUE(Table1[[#This Row],[TotalUninjured]])</f>
        <v>2</v>
      </c>
      <c r="AJ54" s="2">
        <f t="shared" si="0"/>
        <v>2</v>
      </c>
      <c r="AK54" s="2" t="str">
        <f>RIGHT(Table1[[#This Row],[Location]],2)</f>
        <v>AR</v>
      </c>
      <c r="AL54" s="2">
        <f>YEAR(Table1[[#This Row],[EventDate]])</f>
        <v>2012</v>
      </c>
    </row>
    <row r="55" spans="1:38" x14ac:dyDescent="0.25">
      <c r="A55" s="1" t="s">
        <v>83</v>
      </c>
      <c r="B55" s="1" t="s">
        <v>138</v>
      </c>
      <c r="C55" s="1" t="s">
        <v>192</v>
      </c>
      <c r="D55" s="1" t="s">
        <v>296</v>
      </c>
      <c r="E55" s="1" t="s">
        <v>401</v>
      </c>
      <c r="F55" s="1" t="s">
        <v>456</v>
      </c>
      <c r="G55" s="1" t="s">
        <v>504</v>
      </c>
      <c r="H55" s="1" t="s">
        <v>601</v>
      </c>
      <c r="I55" s="1" t="s">
        <v>689</v>
      </c>
      <c r="J55" s="1" t="s">
        <v>763</v>
      </c>
      <c r="K55" s="1" t="s">
        <v>798</v>
      </c>
      <c r="L55" s="1" t="s">
        <v>799</v>
      </c>
      <c r="M55" s="1" t="s">
        <v>801</v>
      </c>
      <c r="N55" s="1" t="s">
        <v>854</v>
      </c>
      <c r="O55" s="1" t="s">
        <v>956</v>
      </c>
      <c r="P55" s="1" t="s">
        <v>1046</v>
      </c>
      <c r="Q55" s="1" t="s">
        <v>1093</v>
      </c>
      <c r="R55" s="1" t="s">
        <v>1095</v>
      </c>
      <c r="S55" s="1" t="s">
        <v>1096</v>
      </c>
      <c r="T55" s="1" t="s">
        <v>1097</v>
      </c>
      <c r="U55" s="1"/>
      <c r="V55" s="1" t="s">
        <v>1099</v>
      </c>
      <c r="W55" s="1"/>
      <c r="X55" s="1"/>
      <c r="Y55" s="1"/>
      <c r="Z55" s="1" t="s">
        <v>1106</v>
      </c>
      <c r="AA55" s="1" t="s">
        <v>1108</v>
      </c>
      <c r="AB55" s="1" t="s">
        <v>1110</v>
      </c>
      <c r="AC55" s="1" t="s">
        <v>1121</v>
      </c>
      <c r="AD55" s="1" t="s">
        <v>1160</v>
      </c>
      <c r="AF55" s="2">
        <f>VALUE(Table1[[#This Row],[TotalFatalInjuries]])</f>
        <v>0</v>
      </c>
      <c r="AG55" s="2">
        <f>VALUE(Table1[[#This Row],[TotalSeriousInjuries]])</f>
        <v>0</v>
      </c>
      <c r="AH55" s="2">
        <f>VALUE(Table1[[#This Row],[TotalMinorInjuries]])</f>
        <v>0</v>
      </c>
      <c r="AI55" s="2">
        <f>VALUE(Table1[[#This Row],[TotalUninjured]])</f>
        <v>2</v>
      </c>
      <c r="AJ55" s="2">
        <f t="shared" si="0"/>
        <v>2</v>
      </c>
      <c r="AK55" s="2" t="str">
        <f>RIGHT(Table1[[#This Row],[Location]],2)</f>
        <v>OH</v>
      </c>
      <c r="AL55" s="2">
        <f>YEAR(Table1[[#This Row],[EventDate]])</f>
        <v>2012</v>
      </c>
    </row>
    <row r="56" spans="1:38" x14ac:dyDescent="0.25">
      <c r="A56" s="1" t="s">
        <v>84</v>
      </c>
      <c r="B56" s="1" t="s">
        <v>138</v>
      </c>
      <c r="C56" s="1" t="s">
        <v>193</v>
      </c>
      <c r="D56" s="1" t="s">
        <v>297</v>
      </c>
      <c r="E56" s="1" t="s">
        <v>402</v>
      </c>
      <c r="F56" s="1" t="s">
        <v>456</v>
      </c>
      <c r="G56" s="1" t="s">
        <v>505</v>
      </c>
      <c r="H56" s="1" t="s">
        <v>602</v>
      </c>
      <c r="I56" s="1" t="s">
        <v>690</v>
      </c>
      <c r="J56" s="1" t="s">
        <v>764</v>
      </c>
      <c r="K56" s="1" t="s">
        <v>798</v>
      </c>
      <c r="L56" s="1" t="s">
        <v>799</v>
      </c>
      <c r="M56" s="1" t="s">
        <v>801</v>
      </c>
      <c r="N56" s="1" t="s">
        <v>855</v>
      </c>
      <c r="O56" s="1" t="s">
        <v>957</v>
      </c>
      <c r="P56" s="1" t="s">
        <v>1047</v>
      </c>
      <c r="Q56" s="1" t="s">
        <v>1093</v>
      </c>
      <c r="R56" s="1" t="s">
        <v>1095</v>
      </c>
      <c r="S56" s="1" t="s">
        <v>1096</v>
      </c>
      <c r="T56" s="1" t="s">
        <v>1097</v>
      </c>
      <c r="U56" s="1"/>
      <c r="V56" s="1" t="s">
        <v>1100</v>
      </c>
      <c r="W56" s="1"/>
      <c r="X56" s="1"/>
      <c r="Y56" s="1"/>
      <c r="Z56" s="1" t="s">
        <v>1106</v>
      </c>
      <c r="AA56" s="1" t="s">
        <v>1108</v>
      </c>
      <c r="AB56" s="1" t="s">
        <v>1110</v>
      </c>
      <c r="AC56" s="1" t="s">
        <v>1121</v>
      </c>
      <c r="AD56" s="1" t="s">
        <v>1162</v>
      </c>
      <c r="AF56" s="2">
        <f>VALUE(Table1[[#This Row],[TotalFatalInjuries]])</f>
        <v>0</v>
      </c>
      <c r="AG56" s="2">
        <f>VALUE(Table1[[#This Row],[TotalSeriousInjuries]])</f>
        <v>0</v>
      </c>
      <c r="AH56" s="2">
        <f>VALUE(Table1[[#This Row],[TotalMinorInjuries]])</f>
        <v>0</v>
      </c>
      <c r="AI56" s="2">
        <f>VALUE(Table1[[#This Row],[TotalUninjured]])</f>
        <v>2</v>
      </c>
      <c r="AJ56" s="2">
        <f t="shared" si="0"/>
        <v>2</v>
      </c>
      <c r="AK56" s="2" t="str">
        <f>RIGHT(Table1[[#This Row],[Location]],2)</f>
        <v>CA</v>
      </c>
      <c r="AL56" s="2">
        <f>YEAR(Table1[[#This Row],[EventDate]])</f>
        <v>2012</v>
      </c>
    </row>
    <row r="57" spans="1:38" x14ac:dyDescent="0.25">
      <c r="A57" s="1" t="s">
        <v>85</v>
      </c>
      <c r="B57" s="1" t="s">
        <v>138</v>
      </c>
      <c r="C57" s="1" t="s">
        <v>194</v>
      </c>
      <c r="D57" s="1" t="s">
        <v>298</v>
      </c>
      <c r="E57" s="1" t="s">
        <v>403</v>
      </c>
      <c r="F57" s="1" t="s">
        <v>456</v>
      </c>
      <c r="G57" s="1" t="s">
        <v>506</v>
      </c>
      <c r="H57" s="1" t="s">
        <v>603</v>
      </c>
      <c r="I57" s="1" t="s">
        <v>691</v>
      </c>
      <c r="J57" s="1" t="s">
        <v>765</v>
      </c>
      <c r="K57" s="1" t="s">
        <v>798</v>
      </c>
      <c r="L57" s="1" t="s">
        <v>799</v>
      </c>
      <c r="M57" s="1" t="s">
        <v>801</v>
      </c>
      <c r="N57" s="1" t="s">
        <v>856</v>
      </c>
      <c r="O57" s="1" t="s">
        <v>958</v>
      </c>
      <c r="P57" s="1" t="s">
        <v>1048</v>
      </c>
      <c r="Q57" s="1" t="s">
        <v>1093</v>
      </c>
      <c r="R57" s="1" t="s">
        <v>1095</v>
      </c>
      <c r="S57" s="1" t="s">
        <v>1096</v>
      </c>
      <c r="T57" s="1" t="s">
        <v>1097</v>
      </c>
      <c r="U57" s="1"/>
      <c r="V57" s="1" t="s">
        <v>1099</v>
      </c>
      <c r="W57" s="1"/>
      <c r="X57" s="1" t="s">
        <v>1095</v>
      </c>
      <c r="Y57" s="1"/>
      <c r="Z57" s="1"/>
      <c r="AA57" s="1" t="s">
        <v>1108</v>
      </c>
      <c r="AB57" s="1" t="s">
        <v>1110</v>
      </c>
      <c r="AC57" s="1" t="s">
        <v>1121</v>
      </c>
      <c r="AD57" s="1" t="s">
        <v>263</v>
      </c>
      <c r="AF57" s="2">
        <f>VALUE(Table1[[#This Row],[TotalFatalInjuries]])</f>
        <v>0</v>
      </c>
      <c r="AG57" s="2">
        <f>VALUE(Table1[[#This Row],[TotalSeriousInjuries]])</f>
        <v>1</v>
      </c>
      <c r="AH57" s="2">
        <f>VALUE(Table1[[#This Row],[TotalMinorInjuries]])</f>
        <v>0</v>
      </c>
      <c r="AI57" s="2">
        <f>VALUE(Table1[[#This Row],[TotalUninjured]])</f>
        <v>0</v>
      </c>
      <c r="AJ57" s="2">
        <f t="shared" si="0"/>
        <v>1</v>
      </c>
      <c r="AK57" s="2" t="str">
        <f>RIGHT(Table1[[#This Row],[Location]],2)</f>
        <v>IN</v>
      </c>
      <c r="AL57" s="2">
        <f>YEAR(Table1[[#This Row],[EventDate]])</f>
        <v>2012</v>
      </c>
    </row>
    <row r="58" spans="1:38" x14ac:dyDescent="0.25">
      <c r="A58" s="1" t="s">
        <v>86</v>
      </c>
      <c r="B58" s="1" t="s">
        <v>138</v>
      </c>
      <c r="C58" s="1" t="s">
        <v>195</v>
      </c>
      <c r="D58" s="1" t="s">
        <v>299</v>
      </c>
      <c r="E58" s="1" t="s">
        <v>404</v>
      </c>
      <c r="F58" s="1" t="s">
        <v>456</v>
      </c>
      <c r="G58" s="1" t="s">
        <v>507</v>
      </c>
      <c r="H58" s="1" t="s">
        <v>604</v>
      </c>
      <c r="I58" s="1" t="s">
        <v>692</v>
      </c>
      <c r="J58" s="1" t="s">
        <v>766</v>
      </c>
      <c r="K58" s="1" t="s">
        <v>1195</v>
      </c>
      <c r="L58" s="1" t="s">
        <v>799</v>
      </c>
      <c r="M58" s="1" t="s">
        <v>801</v>
      </c>
      <c r="N58" s="1" t="s">
        <v>857</v>
      </c>
      <c r="O58" s="1" t="s">
        <v>959</v>
      </c>
      <c r="P58" s="1" t="s">
        <v>1049</v>
      </c>
      <c r="Q58" s="1" t="s">
        <v>1093</v>
      </c>
      <c r="R58" s="1" t="s">
        <v>1095</v>
      </c>
      <c r="S58" s="1" t="s">
        <v>1096</v>
      </c>
      <c r="T58" s="1" t="s">
        <v>1097</v>
      </c>
      <c r="U58" s="1"/>
      <c r="V58" s="1" t="s">
        <v>1099</v>
      </c>
      <c r="W58" s="1" t="s">
        <v>1095</v>
      </c>
      <c r="X58" s="1"/>
      <c r="Y58" s="1"/>
      <c r="Z58" s="1"/>
      <c r="AA58" s="1" t="s">
        <v>1108</v>
      </c>
      <c r="AB58" s="1"/>
      <c r="AC58" s="1" t="s">
        <v>1121</v>
      </c>
      <c r="AD58" s="1" t="s">
        <v>1138</v>
      </c>
      <c r="AF58" s="2">
        <f>VALUE(Table1[[#This Row],[TotalFatalInjuries]])</f>
        <v>1</v>
      </c>
      <c r="AG58" s="2">
        <f>VALUE(Table1[[#This Row],[TotalSeriousInjuries]])</f>
        <v>0</v>
      </c>
      <c r="AH58" s="2">
        <f>VALUE(Table1[[#This Row],[TotalMinorInjuries]])</f>
        <v>0</v>
      </c>
      <c r="AI58" s="2">
        <f>VALUE(Table1[[#This Row],[TotalUninjured]])</f>
        <v>0</v>
      </c>
      <c r="AJ58" s="2">
        <f t="shared" si="0"/>
        <v>1</v>
      </c>
      <c r="AK58" s="2" t="str">
        <f>RIGHT(Table1[[#This Row],[Location]],2)</f>
        <v>MD</v>
      </c>
      <c r="AL58" s="2">
        <f>YEAR(Table1[[#This Row],[EventDate]])</f>
        <v>2012</v>
      </c>
    </row>
    <row r="59" spans="1:38" x14ac:dyDescent="0.25">
      <c r="A59" s="1" t="s">
        <v>87</v>
      </c>
      <c r="B59" s="1" t="s">
        <v>138</v>
      </c>
      <c r="C59" s="1" t="s">
        <v>196</v>
      </c>
      <c r="D59" s="1" t="s">
        <v>300</v>
      </c>
      <c r="E59" s="1" t="s">
        <v>405</v>
      </c>
      <c r="F59" s="1" t="s">
        <v>456</v>
      </c>
      <c r="G59" s="1" t="s">
        <v>508</v>
      </c>
      <c r="H59" s="1" t="s">
        <v>605</v>
      </c>
      <c r="I59" s="1" t="s">
        <v>693</v>
      </c>
      <c r="J59" s="1" t="s">
        <v>767</v>
      </c>
      <c r="K59" s="1" t="s">
        <v>1195</v>
      </c>
      <c r="L59" s="1" t="s">
        <v>799</v>
      </c>
      <c r="M59" s="1" t="s">
        <v>801</v>
      </c>
      <c r="N59" s="1" t="s">
        <v>858</v>
      </c>
      <c r="O59" s="1" t="s">
        <v>914</v>
      </c>
      <c r="P59" s="1" t="s">
        <v>1050</v>
      </c>
      <c r="Q59" s="1" t="s">
        <v>1093</v>
      </c>
      <c r="R59" s="1" t="s">
        <v>1095</v>
      </c>
      <c r="S59" s="1" t="s">
        <v>1096</v>
      </c>
      <c r="T59" s="1" t="s">
        <v>1097</v>
      </c>
      <c r="U59" s="1"/>
      <c r="V59" s="1" t="s">
        <v>1099</v>
      </c>
      <c r="W59" s="1" t="s">
        <v>1095</v>
      </c>
      <c r="X59" s="1"/>
      <c r="Y59" s="1"/>
      <c r="Z59" s="1"/>
      <c r="AA59" s="1" t="s">
        <v>1108</v>
      </c>
      <c r="AB59" s="1" t="s">
        <v>1111</v>
      </c>
      <c r="AC59" s="1" t="s">
        <v>1121</v>
      </c>
      <c r="AD59" s="1" t="s">
        <v>1163</v>
      </c>
      <c r="AF59" s="2">
        <f>VALUE(Table1[[#This Row],[TotalFatalInjuries]])</f>
        <v>1</v>
      </c>
      <c r="AG59" s="2">
        <f>VALUE(Table1[[#This Row],[TotalSeriousInjuries]])</f>
        <v>0</v>
      </c>
      <c r="AH59" s="2">
        <f>VALUE(Table1[[#This Row],[TotalMinorInjuries]])</f>
        <v>0</v>
      </c>
      <c r="AI59" s="2">
        <f>VALUE(Table1[[#This Row],[TotalUninjured]])</f>
        <v>0</v>
      </c>
      <c r="AJ59" s="2">
        <f t="shared" si="0"/>
        <v>1</v>
      </c>
      <c r="AK59" s="2" t="str">
        <f>RIGHT(Table1[[#This Row],[Location]],2)</f>
        <v>IA</v>
      </c>
      <c r="AL59" s="2">
        <f>YEAR(Table1[[#This Row],[EventDate]])</f>
        <v>2012</v>
      </c>
    </row>
    <row r="60" spans="1:38" x14ac:dyDescent="0.25">
      <c r="A60" s="1" t="s">
        <v>88</v>
      </c>
      <c r="B60" s="1" t="s">
        <v>138</v>
      </c>
      <c r="C60" s="1" t="s">
        <v>197</v>
      </c>
      <c r="D60" s="1" t="s">
        <v>301</v>
      </c>
      <c r="E60" s="1" t="s">
        <v>406</v>
      </c>
      <c r="F60" s="1" t="s">
        <v>456</v>
      </c>
      <c r="G60" s="1" t="s">
        <v>509</v>
      </c>
      <c r="H60" s="1" t="s">
        <v>606</v>
      </c>
      <c r="I60" s="1" t="s">
        <v>694</v>
      </c>
      <c r="J60" s="1" t="s">
        <v>768</v>
      </c>
      <c r="K60" s="1" t="s">
        <v>1195</v>
      </c>
      <c r="L60" s="1" t="s">
        <v>799</v>
      </c>
      <c r="M60" s="1" t="s">
        <v>801</v>
      </c>
      <c r="N60" s="1" t="s">
        <v>859</v>
      </c>
      <c r="O60" s="1" t="s">
        <v>960</v>
      </c>
      <c r="P60" s="1" t="s">
        <v>1051</v>
      </c>
      <c r="Q60" s="1" t="s">
        <v>1093</v>
      </c>
      <c r="R60" s="1" t="s">
        <v>1095</v>
      </c>
      <c r="S60" s="1" t="s">
        <v>1096</v>
      </c>
      <c r="T60" s="1" t="s">
        <v>1097</v>
      </c>
      <c r="U60" s="1"/>
      <c r="V60" s="1" t="s">
        <v>1099</v>
      </c>
      <c r="W60" s="1" t="s">
        <v>1095</v>
      </c>
      <c r="X60" s="1"/>
      <c r="Y60" s="1"/>
      <c r="Z60" s="1"/>
      <c r="AA60" s="1" t="s">
        <v>1108</v>
      </c>
      <c r="AB60" s="1" t="s">
        <v>1111</v>
      </c>
      <c r="AC60" s="1" t="s">
        <v>1121</v>
      </c>
      <c r="AD60" s="1" t="s">
        <v>1164</v>
      </c>
      <c r="AF60" s="2">
        <f>VALUE(Table1[[#This Row],[TotalFatalInjuries]])</f>
        <v>1</v>
      </c>
      <c r="AG60" s="2">
        <f>VALUE(Table1[[#This Row],[TotalSeriousInjuries]])</f>
        <v>0</v>
      </c>
      <c r="AH60" s="2">
        <f>VALUE(Table1[[#This Row],[TotalMinorInjuries]])</f>
        <v>0</v>
      </c>
      <c r="AI60" s="2">
        <f>VALUE(Table1[[#This Row],[TotalUninjured]])</f>
        <v>0</v>
      </c>
      <c r="AJ60" s="2">
        <f t="shared" si="0"/>
        <v>1</v>
      </c>
      <c r="AK60" s="2" t="str">
        <f>RIGHT(Table1[[#This Row],[Location]],2)</f>
        <v>GA</v>
      </c>
      <c r="AL60" s="2">
        <f>YEAR(Table1[[#This Row],[EventDate]])</f>
        <v>2012</v>
      </c>
    </row>
    <row r="61" spans="1:38" x14ac:dyDescent="0.25">
      <c r="A61" s="1" t="s">
        <v>89</v>
      </c>
      <c r="B61" s="1" t="s">
        <v>138</v>
      </c>
      <c r="C61" s="1" t="s">
        <v>198</v>
      </c>
      <c r="D61" s="1" t="s">
        <v>302</v>
      </c>
      <c r="E61" s="1" t="s">
        <v>407</v>
      </c>
      <c r="F61" s="1" t="s">
        <v>456</v>
      </c>
      <c r="G61" s="1" t="s">
        <v>510</v>
      </c>
      <c r="H61" s="1" t="s">
        <v>607</v>
      </c>
      <c r="I61" s="1" t="s">
        <v>695</v>
      </c>
      <c r="J61" s="1" t="s">
        <v>769</v>
      </c>
      <c r="K61" s="1" t="s">
        <v>798</v>
      </c>
      <c r="L61" s="1" t="s">
        <v>799</v>
      </c>
      <c r="M61" s="1" t="s">
        <v>801</v>
      </c>
      <c r="N61" s="1" t="s">
        <v>860</v>
      </c>
      <c r="O61" s="1" t="s">
        <v>961</v>
      </c>
      <c r="P61" s="1" t="s">
        <v>1052</v>
      </c>
      <c r="Q61" s="1" t="s">
        <v>1093</v>
      </c>
      <c r="R61" s="1" t="s">
        <v>1095</v>
      </c>
      <c r="S61" s="1" t="s">
        <v>1096</v>
      </c>
      <c r="T61" s="1" t="s">
        <v>1097</v>
      </c>
      <c r="U61" s="1"/>
      <c r="V61" s="1" t="s">
        <v>1099</v>
      </c>
      <c r="W61" s="1"/>
      <c r="X61" s="1" t="s">
        <v>1106</v>
      </c>
      <c r="Y61" s="1"/>
      <c r="Z61" s="1"/>
      <c r="AA61" s="1" t="s">
        <v>1108</v>
      </c>
      <c r="AB61" s="1" t="s">
        <v>1111</v>
      </c>
      <c r="AC61" s="1" t="s">
        <v>1121</v>
      </c>
      <c r="AD61" s="1" t="s">
        <v>1165</v>
      </c>
      <c r="AF61" s="2">
        <f>VALUE(Table1[[#This Row],[TotalFatalInjuries]])</f>
        <v>0</v>
      </c>
      <c r="AG61" s="2">
        <f>VALUE(Table1[[#This Row],[TotalSeriousInjuries]])</f>
        <v>2</v>
      </c>
      <c r="AH61" s="2">
        <f>VALUE(Table1[[#This Row],[TotalMinorInjuries]])</f>
        <v>0</v>
      </c>
      <c r="AI61" s="2">
        <f>VALUE(Table1[[#This Row],[TotalUninjured]])</f>
        <v>0</v>
      </c>
      <c r="AJ61" s="2">
        <f t="shared" si="0"/>
        <v>2</v>
      </c>
      <c r="AK61" s="2" t="str">
        <f>RIGHT(Table1[[#This Row],[Location]],2)</f>
        <v>MI</v>
      </c>
      <c r="AL61" s="2">
        <f>YEAR(Table1[[#This Row],[EventDate]])</f>
        <v>2012</v>
      </c>
    </row>
    <row r="62" spans="1:38" x14ac:dyDescent="0.25">
      <c r="A62" s="1" t="s">
        <v>90</v>
      </c>
      <c r="B62" s="1" t="s">
        <v>138</v>
      </c>
      <c r="C62" s="1" t="s">
        <v>199</v>
      </c>
      <c r="D62" s="1" t="s">
        <v>303</v>
      </c>
      <c r="E62" s="1" t="s">
        <v>408</v>
      </c>
      <c r="F62" s="1" t="s">
        <v>456</v>
      </c>
      <c r="G62" s="1" t="s">
        <v>511</v>
      </c>
      <c r="H62" s="1" t="s">
        <v>608</v>
      </c>
      <c r="I62" s="1" t="s">
        <v>665</v>
      </c>
      <c r="J62" s="1" t="s">
        <v>763</v>
      </c>
      <c r="K62" s="1" t="s">
        <v>1195</v>
      </c>
      <c r="L62" s="1" t="s">
        <v>799</v>
      </c>
      <c r="M62" s="1" t="s">
        <v>801</v>
      </c>
      <c r="N62" s="1" t="s">
        <v>861</v>
      </c>
      <c r="O62" s="1" t="s">
        <v>962</v>
      </c>
      <c r="P62" s="1" t="s">
        <v>1053</v>
      </c>
      <c r="Q62" s="1" t="s">
        <v>1094</v>
      </c>
      <c r="R62" s="1" t="s">
        <v>1095</v>
      </c>
      <c r="S62" s="1" t="s">
        <v>1096</v>
      </c>
      <c r="T62" s="1" t="s">
        <v>1097</v>
      </c>
      <c r="U62" s="1"/>
      <c r="V62" s="1" t="s">
        <v>1099</v>
      </c>
      <c r="W62" s="1" t="s">
        <v>1095</v>
      </c>
      <c r="X62" s="1"/>
      <c r="Y62" s="1"/>
      <c r="Z62" s="1"/>
      <c r="AA62" s="1" t="s">
        <v>1108</v>
      </c>
      <c r="AB62" s="1"/>
      <c r="AC62" s="1" t="s">
        <v>1120</v>
      </c>
      <c r="AD62" s="1" t="s">
        <v>1166</v>
      </c>
      <c r="AF62" s="2">
        <f>VALUE(Table1[[#This Row],[TotalFatalInjuries]])</f>
        <v>1</v>
      </c>
      <c r="AG62" s="2">
        <f>VALUE(Table1[[#This Row],[TotalSeriousInjuries]])</f>
        <v>0</v>
      </c>
      <c r="AH62" s="2">
        <f>VALUE(Table1[[#This Row],[TotalMinorInjuries]])</f>
        <v>0</v>
      </c>
      <c r="AI62" s="2">
        <f>VALUE(Table1[[#This Row],[TotalUninjured]])</f>
        <v>0</v>
      </c>
      <c r="AJ62" s="2">
        <f t="shared" si="0"/>
        <v>1</v>
      </c>
      <c r="AK62" s="2" t="str">
        <f>RIGHT(Table1[[#This Row],[Location]],2)</f>
        <v>OK</v>
      </c>
      <c r="AL62" s="2">
        <f>YEAR(Table1[[#This Row],[EventDate]])</f>
        <v>2012</v>
      </c>
    </row>
    <row r="63" spans="1:38" x14ac:dyDescent="0.25">
      <c r="A63" s="1" t="s">
        <v>91</v>
      </c>
      <c r="B63" s="1" t="s">
        <v>138</v>
      </c>
      <c r="C63" s="1" t="s">
        <v>200</v>
      </c>
      <c r="D63" s="1" t="s">
        <v>303</v>
      </c>
      <c r="E63" s="1" t="s">
        <v>409</v>
      </c>
      <c r="F63" s="1" t="s">
        <v>456</v>
      </c>
      <c r="G63" s="1" t="s">
        <v>512</v>
      </c>
      <c r="H63" s="1" t="s">
        <v>609</v>
      </c>
      <c r="I63" s="1" t="s">
        <v>689</v>
      </c>
      <c r="J63" s="1" t="s">
        <v>763</v>
      </c>
      <c r="K63" s="1" t="s">
        <v>798</v>
      </c>
      <c r="L63" s="1" t="s">
        <v>799</v>
      </c>
      <c r="M63" s="1" t="s">
        <v>801</v>
      </c>
      <c r="N63" s="1" t="s">
        <v>862</v>
      </c>
      <c r="O63" s="1" t="s">
        <v>914</v>
      </c>
      <c r="P63" s="1" t="s">
        <v>1054</v>
      </c>
      <c r="Q63" s="1" t="s">
        <v>1093</v>
      </c>
      <c r="R63" s="1" t="s">
        <v>1095</v>
      </c>
      <c r="S63" s="1" t="s">
        <v>1096</v>
      </c>
      <c r="T63" s="1" t="s">
        <v>1097</v>
      </c>
      <c r="U63" s="1"/>
      <c r="V63" s="1" t="s">
        <v>1099</v>
      </c>
      <c r="W63" s="1"/>
      <c r="X63" s="1"/>
      <c r="Y63" s="1" t="s">
        <v>1106</v>
      </c>
      <c r="Z63" s="1"/>
      <c r="AA63" s="1" t="s">
        <v>1108</v>
      </c>
      <c r="AB63" s="1" t="s">
        <v>1110</v>
      </c>
      <c r="AC63" s="1" t="s">
        <v>1121</v>
      </c>
      <c r="AD63" s="1" t="s">
        <v>1167</v>
      </c>
      <c r="AF63" s="2">
        <f>VALUE(Table1[[#This Row],[TotalFatalInjuries]])</f>
        <v>0</v>
      </c>
      <c r="AG63" s="2">
        <f>VALUE(Table1[[#This Row],[TotalSeriousInjuries]])</f>
        <v>0</v>
      </c>
      <c r="AH63" s="2">
        <f>VALUE(Table1[[#This Row],[TotalMinorInjuries]])</f>
        <v>2</v>
      </c>
      <c r="AI63" s="2">
        <f>VALUE(Table1[[#This Row],[TotalUninjured]])</f>
        <v>0</v>
      </c>
      <c r="AJ63" s="2">
        <f t="shared" si="0"/>
        <v>2</v>
      </c>
      <c r="AK63" s="2" t="str">
        <f>RIGHT(Table1[[#This Row],[Location]],2)</f>
        <v>IL</v>
      </c>
      <c r="AL63" s="2">
        <f>YEAR(Table1[[#This Row],[EventDate]])</f>
        <v>2012</v>
      </c>
    </row>
    <row r="64" spans="1:38" x14ac:dyDescent="0.25">
      <c r="A64" s="1" t="s">
        <v>92</v>
      </c>
      <c r="B64" s="1" t="s">
        <v>138</v>
      </c>
      <c r="C64" s="1" t="s">
        <v>201</v>
      </c>
      <c r="D64" s="1" t="s">
        <v>304</v>
      </c>
      <c r="E64" s="1" t="s">
        <v>410</v>
      </c>
      <c r="F64" s="1" t="s">
        <v>456</v>
      </c>
      <c r="G64" s="1" t="s">
        <v>513</v>
      </c>
      <c r="H64" s="1" t="s">
        <v>610</v>
      </c>
      <c r="I64" s="1"/>
      <c r="J64" s="1"/>
      <c r="K64" s="1" t="s">
        <v>1195</v>
      </c>
      <c r="L64" s="1" t="s">
        <v>799</v>
      </c>
      <c r="M64" s="1" t="s">
        <v>801</v>
      </c>
      <c r="N64" s="1" t="s">
        <v>863</v>
      </c>
      <c r="O64" s="1" t="s">
        <v>963</v>
      </c>
      <c r="P64" s="1" t="s">
        <v>1055</v>
      </c>
      <c r="Q64" s="1" t="s">
        <v>1094</v>
      </c>
      <c r="R64" s="1" t="s">
        <v>1095</v>
      </c>
      <c r="S64" s="1" t="s">
        <v>1096</v>
      </c>
      <c r="T64" s="1" t="s">
        <v>1097</v>
      </c>
      <c r="U64" s="1"/>
      <c r="V64" s="1" t="s">
        <v>1099</v>
      </c>
      <c r="W64" s="1" t="s">
        <v>1095</v>
      </c>
      <c r="X64" s="1"/>
      <c r="Y64" s="1"/>
      <c r="Z64" s="1"/>
      <c r="AA64" s="1" t="s">
        <v>1108</v>
      </c>
      <c r="AB64" s="1"/>
      <c r="AC64" s="1" t="s">
        <v>1119</v>
      </c>
      <c r="AD64" s="1" t="s">
        <v>1168</v>
      </c>
      <c r="AF64" s="2">
        <f>VALUE(Table1[[#This Row],[TotalFatalInjuries]])</f>
        <v>1</v>
      </c>
      <c r="AG64" s="2">
        <f>VALUE(Table1[[#This Row],[TotalSeriousInjuries]])</f>
        <v>0</v>
      </c>
      <c r="AH64" s="2">
        <f>VALUE(Table1[[#This Row],[TotalMinorInjuries]])</f>
        <v>0</v>
      </c>
      <c r="AI64" s="2">
        <f>VALUE(Table1[[#This Row],[TotalUninjured]])</f>
        <v>0</v>
      </c>
      <c r="AJ64" s="2">
        <f t="shared" si="0"/>
        <v>1</v>
      </c>
      <c r="AK64" s="2" t="str">
        <f>RIGHT(Table1[[#This Row],[Location]],2)</f>
        <v>CA</v>
      </c>
      <c r="AL64" s="2">
        <f>YEAR(Table1[[#This Row],[EventDate]])</f>
        <v>2012</v>
      </c>
    </row>
    <row r="65" spans="1:38" x14ac:dyDescent="0.25">
      <c r="A65" s="1" t="s">
        <v>93</v>
      </c>
      <c r="B65" s="1" t="s">
        <v>138</v>
      </c>
      <c r="C65" s="1" t="s">
        <v>202</v>
      </c>
      <c r="D65" s="1" t="s">
        <v>305</v>
      </c>
      <c r="E65" s="1" t="s">
        <v>411</v>
      </c>
      <c r="F65" s="1" t="s">
        <v>456</v>
      </c>
      <c r="G65" s="1" t="s">
        <v>514</v>
      </c>
      <c r="H65" s="1" t="s">
        <v>611</v>
      </c>
      <c r="I65" s="1"/>
      <c r="J65" s="1"/>
      <c r="K65" s="1" t="s">
        <v>798</v>
      </c>
      <c r="L65" s="1" t="s">
        <v>799</v>
      </c>
      <c r="M65" s="1" t="s">
        <v>801</v>
      </c>
      <c r="N65" s="1" t="s">
        <v>864</v>
      </c>
      <c r="O65" s="1" t="s">
        <v>964</v>
      </c>
      <c r="P65" s="1" t="s">
        <v>1056</v>
      </c>
      <c r="Q65" s="1" t="s">
        <v>1093</v>
      </c>
      <c r="R65" s="1" t="s">
        <v>1095</v>
      </c>
      <c r="S65" s="1" t="s">
        <v>1096</v>
      </c>
      <c r="T65" s="1" t="s">
        <v>1097</v>
      </c>
      <c r="U65" s="1"/>
      <c r="V65" s="1" t="s">
        <v>1099</v>
      </c>
      <c r="W65" s="1"/>
      <c r="X65" s="1" t="s">
        <v>1095</v>
      </c>
      <c r="Y65" s="1"/>
      <c r="Z65" s="1"/>
      <c r="AA65" s="1" t="s">
        <v>1108</v>
      </c>
      <c r="AB65" s="1"/>
      <c r="AC65" s="1" t="s">
        <v>1119</v>
      </c>
      <c r="AD65" s="1" t="s">
        <v>1169</v>
      </c>
      <c r="AF65" s="2">
        <f>VALUE(Table1[[#This Row],[TotalFatalInjuries]])</f>
        <v>0</v>
      </c>
      <c r="AG65" s="2">
        <f>VALUE(Table1[[#This Row],[TotalSeriousInjuries]])</f>
        <v>1</v>
      </c>
      <c r="AH65" s="2">
        <f>VALUE(Table1[[#This Row],[TotalMinorInjuries]])</f>
        <v>0</v>
      </c>
      <c r="AI65" s="2">
        <f>VALUE(Table1[[#This Row],[TotalUninjured]])</f>
        <v>0</v>
      </c>
      <c r="AJ65" s="2">
        <f t="shared" si="0"/>
        <v>1</v>
      </c>
      <c r="AK65" s="2" t="str">
        <f>RIGHT(Table1[[#This Row],[Location]],2)</f>
        <v>HI</v>
      </c>
      <c r="AL65" s="2">
        <f>YEAR(Table1[[#This Row],[EventDate]])</f>
        <v>2012</v>
      </c>
    </row>
    <row r="66" spans="1:38" x14ac:dyDescent="0.25">
      <c r="A66" s="1" t="s">
        <v>94</v>
      </c>
      <c r="B66" s="1" t="s">
        <v>138</v>
      </c>
      <c r="C66" s="1" t="s">
        <v>203</v>
      </c>
      <c r="D66" s="1" t="s">
        <v>306</v>
      </c>
      <c r="E66" s="1" t="s">
        <v>412</v>
      </c>
      <c r="F66" s="1" t="s">
        <v>456</v>
      </c>
      <c r="G66" s="1"/>
      <c r="H66" s="1"/>
      <c r="I66" s="1"/>
      <c r="J66" s="1"/>
      <c r="K66" s="1" t="s">
        <v>798</v>
      </c>
      <c r="L66" s="1" t="s">
        <v>799</v>
      </c>
      <c r="M66" s="1" t="s">
        <v>801</v>
      </c>
      <c r="N66" s="1" t="s">
        <v>865</v>
      </c>
      <c r="O66" s="1" t="s">
        <v>965</v>
      </c>
      <c r="P66" s="1" t="s">
        <v>1015</v>
      </c>
      <c r="Q66" s="1" t="s">
        <v>1093</v>
      </c>
      <c r="R66" s="1" t="s">
        <v>1095</v>
      </c>
      <c r="S66" s="1" t="s">
        <v>1096</v>
      </c>
      <c r="T66" s="1" t="s">
        <v>1097</v>
      </c>
      <c r="U66" s="1"/>
      <c r="V66" s="1" t="s">
        <v>1099</v>
      </c>
      <c r="W66" s="1"/>
      <c r="X66" s="1" t="s">
        <v>1095</v>
      </c>
      <c r="Y66" s="1"/>
      <c r="Z66" s="1"/>
      <c r="AA66" s="1" t="s">
        <v>1108</v>
      </c>
      <c r="AB66" s="1" t="s">
        <v>1110</v>
      </c>
      <c r="AC66" s="1" t="s">
        <v>1121</v>
      </c>
      <c r="AD66" s="1" t="s">
        <v>1150</v>
      </c>
      <c r="AF66" s="2">
        <f>VALUE(Table1[[#This Row],[TotalFatalInjuries]])</f>
        <v>0</v>
      </c>
      <c r="AG66" s="2">
        <f>VALUE(Table1[[#This Row],[TotalSeriousInjuries]])</f>
        <v>1</v>
      </c>
      <c r="AH66" s="2">
        <f>VALUE(Table1[[#This Row],[TotalMinorInjuries]])</f>
        <v>0</v>
      </c>
      <c r="AI66" s="2">
        <f>VALUE(Table1[[#This Row],[TotalUninjured]])</f>
        <v>0</v>
      </c>
      <c r="AJ66" s="2">
        <f t="shared" si="0"/>
        <v>1</v>
      </c>
      <c r="AK66" s="2" t="str">
        <f>RIGHT(Table1[[#This Row],[Location]],2)</f>
        <v>MN</v>
      </c>
      <c r="AL66" s="2">
        <f>YEAR(Table1[[#This Row],[EventDate]])</f>
        <v>2012</v>
      </c>
    </row>
    <row r="67" spans="1:38" x14ac:dyDescent="0.25">
      <c r="A67" s="1" t="s">
        <v>95</v>
      </c>
      <c r="B67" s="1" t="s">
        <v>138</v>
      </c>
      <c r="C67" s="1" t="s">
        <v>204</v>
      </c>
      <c r="D67" s="1" t="s">
        <v>307</v>
      </c>
      <c r="E67" s="1" t="s">
        <v>413</v>
      </c>
      <c r="F67" s="1" t="s">
        <v>456</v>
      </c>
      <c r="G67" s="1"/>
      <c r="H67" s="1"/>
      <c r="I67" s="1"/>
      <c r="J67" s="1"/>
      <c r="K67" s="1" t="s">
        <v>798</v>
      </c>
      <c r="L67" s="1" t="s">
        <v>799</v>
      </c>
      <c r="M67" s="1" t="s">
        <v>801</v>
      </c>
      <c r="N67" s="1" t="s">
        <v>866</v>
      </c>
      <c r="O67" s="1" t="s">
        <v>966</v>
      </c>
      <c r="P67" s="1" t="s">
        <v>1057</v>
      </c>
      <c r="Q67" s="1" t="s">
        <v>1093</v>
      </c>
      <c r="R67" s="1" t="s">
        <v>1095</v>
      </c>
      <c r="S67" s="1" t="s">
        <v>1096</v>
      </c>
      <c r="T67" s="1" t="s">
        <v>1097</v>
      </c>
      <c r="U67" s="1"/>
      <c r="V67" s="1" t="s">
        <v>1099</v>
      </c>
      <c r="W67" s="1"/>
      <c r="X67" s="1"/>
      <c r="Y67" s="1" t="s">
        <v>1095</v>
      </c>
      <c r="Z67" s="1"/>
      <c r="AA67" s="1" t="s">
        <v>1108</v>
      </c>
      <c r="AB67" s="1" t="s">
        <v>1117</v>
      </c>
      <c r="AC67" s="1" t="s">
        <v>1121</v>
      </c>
      <c r="AD67" s="1" t="s">
        <v>1170</v>
      </c>
      <c r="AF67" s="2">
        <f>VALUE(Table1[[#This Row],[TotalFatalInjuries]])</f>
        <v>0</v>
      </c>
      <c r="AG67" s="2">
        <f>VALUE(Table1[[#This Row],[TotalSeriousInjuries]])</f>
        <v>0</v>
      </c>
      <c r="AH67" s="2">
        <f>VALUE(Table1[[#This Row],[TotalMinorInjuries]])</f>
        <v>1</v>
      </c>
      <c r="AI67" s="2">
        <f>VALUE(Table1[[#This Row],[TotalUninjured]])</f>
        <v>0</v>
      </c>
      <c r="AJ67" s="2">
        <f t="shared" ref="AJ67:AJ110" si="1">SUM(AF67:AI67)</f>
        <v>1</v>
      </c>
      <c r="AK67" s="2" t="str">
        <f>RIGHT(Table1[[#This Row],[Location]],2)</f>
        <v>OH</v>
      </c>
      <c r="AL67" s="2">
        <f>YEAR(Table1[[#This Row],[EventDate]])</f>
        <v>2012</v>
      </c>
    </row>
    <row r="68" spans="1:38" x14ac:dyDescent="0.25">
      <c r="A68" s="1" t="s">
        <v>96</v>
      </c>
      <c r="B68" s="1" t="s">
        <v>138</v>
      </c>
      <c r="C68" s="1" t="s">
        <v>205</v>
      </c>
      <c r="D68" s="1" t="s">
        <v>308</v>
      </c>
      <c r="E68" s="1" t="s">
        <v>414</v>
      </c>
      <c r="F68" s="1" t="s">
        <v>456</v>
      </c>
      <c r="G68" s="1" t="s">
        <v>515</v>
      </c>
      <c r="H68" s="1" t="s">
        <v>612</v>
      </c>
      <c r="I68" s="1" t="s">
        <v>695</v>
      </c>
      <c r="J68" s="1" t="s">
        <v>769</v>
      </c>
      <c r="K68" s="1" t="s">
        <v>798</v>
      </c>
      <c r="L68" s="1" t="s">
        <v>800</v>
      </c>
      <c r="M68" s="1" t="s">
        <v>801</v>
      </c>
      <c r="N68" s="1" t="s">
        <v>867</v>
      </c>
      <c r="O68" s="1" t="s">
        <v>959</v>
      </c>
      <c r="P68" s="1" t="s">
        <v>1049</v>
      </c>
      <c r="Q68" s="1" t="s">
        <v>1093</v>
      </c>
      <c r="R68" s="1" t="s">
        <v>1095</v>
      </c>
      <c r="S68" s="1" t="s">
        <v>1096</v>
      </c>
      <c r="T68" s="1" t="s">
        <v>1097</v>
      </c>
      <c r="U68" s="1"/>
      <c r="V68" s="1" t="s">
        <v>1100</v>
      </c>
      <c r="W68" s="1"/>
      <c r="X68" s="1" t="s">
        <v>1095</v>
      </c>
      <c r="Y68" s="1"/>
      <c r="Z68" s="1"/>
      <c r="AA68" s="1" t="s">
        <v>1108</v>
      </c>
      <c r="AB68" s="1" t="s">
        <v>1110</v>
      </c>
      <c r="AC68" s="1" t="s">
        <v>1121</v>
      </c>
      <c r="AD68" s="1" t="s">
        <v>1170</v>
      </c>
      <c r="AF68" s="2">
        <f>VALUE(Table1[[#This Row],[TotalFatalInjuries]])</f>
        <v>0</v>
      </c>
      <c r="AG68" s="2">
        <f>VALUE(Table1[[#This Row],[TotalSeriousInjuries]])</f>
        <v>1</v>
      </c>
      <c r="AH68" s="2">
        <f>VALUE(Table1[[#This Row],[TotalMinorInjuries]])</f>
        <v>0</v>
      </c>
      <c r="AI68" s="2">
        <f>VALUE(Table1[[#This Row],[TotalUninjured]])</f>
        <v>0</v>
      </c>
      <c r="AJ68" s="2">
        <f t="shared" si="1"/>
        <v>1</v>
      </c>
      <c r="AK68" s="2" t="str">
        <f>RIGHT(Table1[[#This Row],[Location]],2)</f>
        <v>MI</v>
      </c>
      <c r="AL68" s="2">
        <f>YEAR(Table1[[#This Row],[EventDate]])</f>
        <v>2012</v>
      </c>
    </row>
    <row r="69" spans="1:38" x14ac:dyDescent="0.25">
      <c r="A69" s="1" t="s">
        <v>97</v>
      </c>
      <c r="B69" s="1" t="s">
        <v>138</v>
      </c>
      <c r="C69" s="1" t="s">
        <v>206</v>
      </c>
      <c r="D69" s="1" t="s">
        <v>309</v>
      </c>
      <c r="E69" s="1" t="s">
        <v>415</v>
      </c>
      <c r="F69" s="1" t="s">
        <v>456</v>
      </c>
      <c r="G69" s="1"/>
      <c r="H69" s="1"/>
      <c r="I69" s="1"/>
      <c r="J69" s="1"/>
      <c r="K69" s="1" t="s">
        <v>1195</v>
      </c>
      <c r="L69" s="1" t="s">
        <v>799</v>
      </c>
      <c r="M69" s="1" t="s">
        <v>801</v>
      </c>
      <c r="N69" s="1" t="s">
        <v>868</v>
      </c>
      <c r="O69" s="1" t="s">
        <v>967</v>
      </c>
      <c r="P69" s="1" t="s">
        <v>1058</v>
      </c>
      <c r="Q69" s="1" t="s">
        <v>1094</v>
      </c>
      <c r="R69" s="1" t="s">
        <v>1095</v>
      </c>
      <c r="S69" s="1" t="s">
        <v>1096</v>
      </c>
      <c r="T69" s="1" t="s">
        <v>1097</v>
      </c>
      <c r="U69" s="1"/>
      <c r="V69" s="1" t="s">
        <v>1099</v>
      </c>
      <c r="W69" s="1" t="s">
        <v>1095</v>
      </c>
      <c r="X69" s="1"/>
      <c r="Y69" s="1"/>
      <c r="Z69" s="1"/>
      <c r="AA69" s="1" t="s">
        <v>1108</v>
      </c>
      <c r="AB69" s="1"/>
      <c r="AC69" s="1" t="s">
        <v>1121</v>
      </c>
      <c r="AD69" s="1" t="s">
        <v>1161</v>
      </c>
      <c r="AF69" s="2">
        <f>VALUE(Table1[[#This Row],[TotalFatalInjuries]])</f>
        <v>1</v>
      </c>
      <c r="AG69" s="2">
        <f>VALUE(Table1[[#This Row],[TotalSeriousInjuries]])</f>
        <v>0</v>
      </c>
      <c r="AH69" s="2">
        <f>VALUE(Table1[[#This Row],[TotalMinorInjuries]])</f>
        <v>0</v>
      </c>
      <c r="AI69" s="2">
        <f>VALUE(Table1[[#This Row],[TotalUninjured]])</f>
        <v>0</v>
      </c>
      <c r="AJ69" s="2">
        <f t="shared" si="1"/>
        <v>1</v>
      </c>
      <c r="AK69" s="2" t="str">
        <f>RIGHT(Table1[[#This Row],[Location]],2)</f>
        <v>OH</v>
      </c>
      <c r="AL69" s="2">
        <f>YEAR(Table1[[#This Row],[EventDate]])</f>
        <v>2012</v>
      </c>
    </row>
    <row r="70" spans="1:38" x14ac:dyDescent="0.25">
      <c r="A70" s="1" t="s">
        <v>98</v>
      </c>
      <c r="B70" s="1" t="s">
        <v>138</v>
      </c>
      <c r="C70" s="1" t="s">
        <v>207</v>
      </c>
      <c r="D70" s="1" t="s">
        <v>310</v>
      </c>
      <c r="E70" s="1" t="s">
        <v>416</v>
      </c>
      <c r="F70" s="1" t="s">
        <v>456</v>
      </c>
      <c r="G70" s="1" t="s">
        <v>516</v>
      </c>
      <c r="H70" s="1" t="s">
        <v>613</v>
      </c>
      <c r="I70" s="1" t="s">
        <v>696</v>
      </c>
      <c r="J70" s="1" t="s">
        <v>770</v>
      </c>
      <c r="K70" s="1" t="s">
        <v>798</v>
      </c>
      <c r="L70" s="1" t="s">
        <v>799</v>
      </c>
      <c r="M70" s="1" t="s">
        <v>801</v>
      </c>
      <c r="N70" s="1" t="s">
        <v>869</v>
      </c>
      <c r="O70" s="1" t="s">
        <v>968</v>
      </c>
      <c r="P70" s="1" t="s">
        <v>1059</v>
      </c>
      <c r="Q70" s="1" t="s">
        <v>1093</v>
      </c>
      <c r="R70" s="1" t="s">
        <v>1095</v>
      </c>
      <c r="S70" s="1" t="s">
        <v>1096</v>
      </c>
      <c r="T70" s="1" t="s">
        <v>1097</v>
      </c>
      <c r="U70" s="1"/>
      <c r="V70" s="1" t="s">
        <v>1100</v>
      </c>
      <c r="W70" s="1"/>
      <c r="X70" s="1"/>
      <c r="Y70" s="1"/>
      <c r="Z70" s="1" t="s">
        <v>1095</v>
      </c>
      <c r="AA70" s="1" t="s">
        <v>1108</v>
      </c>
      <c r="AB70" s="1" t="s">
        <v>1110</v>
      </c>
      <c r="AC70" s="1" t="s">
        <v>1121</v>
      </c>
      <c r="AD70" s="1" t="s">
        <v>1171</v>
      </c>
      <c r="AF70" s="2">
        <f>VALUE(Table1[[#This Row],[TotalFatalInjuries]])</f>
        <v>0</v>
      </c>
      <c r="AG70" s="2">
        <f>VALUE(Table1[[#This Row],[TotalSeriousInjuries]])</f>
        <v>0</v>
      </c>
      <c r="AH70" s="2">
        <f>VALUE(Table1[[#This Row],[TotalMinorInjuries]])</f>
        <v>0</v>
      </c>
      <c r="AI70" s="2">
        <f>VALUE(Table1[[#This Row],[TotalUninjured]])</f>
        <v>1</v>
      </c>
      <c r="AJ70" s="2">
        <f t="shared" si="1"/>
        <v>1</v>
      </c>
      <c r="AK70" s="2" t="str">
        <f>RIGHT(Table1[[#This Row],[Location]],2)</f>
        <v>AL</v>
      </c>
      <c r="AL70" s="2">
        <f>YEAR(Table1[[#This Row],[EventDate]])</f>
        <v>2012</v>
      </c>
    </row>
    <row r="71" spans="1:38" x14ac:dyDescent="0.25">
      <c r="A71" s="1" t="s">
        <v>99</v>
      </c>
      <c r="B71" s="1" t="s">
        <v>138</v>
      </c>
      <c r="C71" s="1" t="s">
        <v>208</v>
      </c>
      <c r="D71" s="1" t="s">
        <v>311</v>
      </c>
      <c r="E71" s="1" t="s">
        <v>417</v>
      </c>
      <c r="F71" s="1" t="s">
        <v>456</v>
      </c>
      <c r="G71" s="1" t="s">
        <v>517</v>
      </c>
      <c r="H71" s="1" t="s">
        <v>614</v>
      </c>
      <c r="I71" s="1" t="s">
        <v>665</v>
      </c>
      <c r="J71" s="1"/>
      <c r="K71" s="1" t="s">
        <v>1195</v>
      </c>
      <c r="L71" s="1" t="s">
        <v>799</v>
      </c>
      <c r="M71" s="1" t="s">
        <v>801</v>
      </c>
      <c r="N71" s="1" t="s">
        <v>870</v>
      </c>
      <c r="O71" s="1" t="s">
        <v>969</v>
      </c>
      <c r="P71" s="1" t="s">
        <v>1060</v>
      </c>
      <c r="Q71" s="1" t="s">
        <v>1094</v>
      </c>
      <c r="R71" s="1" t="s">
        <v>1095</v>
      </c>
      <c r="S71" s="1" t="s">
        <v>1096</v>
      </c>
      <c r="T71" s="1" t="s">
        <v>1097</v>
      </c>
      <c r="U71" s="1"/>
      <c r="V71" s="1" t="s">
        <v>1099</v>
      </c>
      <c r="W71" s="1" t="s">
        <v>1095</v>
      </c>
      <c r="X71" s="1"/>
      <c r="Y71" s="1"/>
      <c r="Z71" s="1"/>
      <c r="AA71" s="1" t="s">
        <v>1108</v>
      </c>
      <c r="AB71" s="1" t="s">
        <v>1110</v>
      </c>
      <c r="AC71" s="1" t="s">
        <v>1121</v>
      </c>
      <c r="AD71" s="1" t="s">
        <v>1172</v>
      </c>
      <c r="AF71" s="2">
        <f>VALUE(Table1[[#This Row],[TotalFatalInjuries]])</f>
        <v>1</v>
      </c>
      <c r="AG71" s="2">
        <f>VALUE(Table1[[#This Row],[TotalSeriousInjuries]])</f>
        <v>0</v>
      </c>
      <c r="AH71" s="2">
        <f>VALUE(Table1[[#This Row],[TotalMinorInjuries]])</f>
        <v>0</v>
      </c>
      <c r="AI71" s="2">
        <f>VALUE(Table1[[#This Row],[TotalUninjured]])</f>
        <v>0</v>
      </c>
      <c r="AJ71" s="2">
        <f t="shared" si="1"/>
        <v>1</v>
      </c>
      <c r="AK71" s="2" t="str">
        <f>RIGHT(Table1[[#This Row],[Location]],2)</f>
        <v>TN</v>
      </c>
      <c r="AL71" s="2">
        <f>YEAR(Table1[[#This Row],[EventDate]])</f>
        <v>2011</v>
      </c>
    </row>
    <row r="72" spans="1:38" x14ac:dyDescent="0.25">
      <c r="A72" s="1" t="s">
        <v>100</v>
      </c>
      <c r="B72" s="1" t="s">
        <v>138</v>
      </c>
      <c r="C72" s="1" t="s">
        <v>209</v>
      </c>
      <c r="D72" s="1" t="s">
        <v>312</v>
      </c>
      <c r="E72" s="1" t="s">
        <v>418</v>
      </c>
      <c r="F72" s="1" t="s">
        <v>456</v>
      </c>
      <c r="G72" s="1" t="s">
        <v>518</v>
      </c>
      <c r="H72" s="1" t="s">
        <v>615</v>
      </c>
      <c r="I72" s="1" t="s">
        <v>697</v>
      </c>
      <c r="J72" s="1" t="s">
        <v>771</v>
      </c>
      <c r="K72" s="1" t="s">
        <v>798</v>
      </c>
      <c r="L72" s="1" t="s">
        <v>799</v>
      </c>
      <c r="M72" s="1" t="s">
        <v>801</v>
      </c>
      <c r="N72" s="1" t="s">
        <v>871</v>
      </c>
      <c r="O72" s="1" t="s">
        <v>970</v>
      </c>
      <c r="P72" s="1" t="s">
        <v>1061</v>
      </c>
      <c r="Q72" s="1" t="s">
        <v>1093</v>
      </c>
      <c r="R72" s="1" t="s">
        <v>1095</v>
      </c>
      <c r="S72" s="1" t="s">
        <v>1096</v>
      </c>
      <c r="T72" s="1" t="s">
        <v>1097</v>
      </c>
      <c r="U72" s="1"/>
      <c r="V72" s="1" t="s">
        <v>1099</v>
      </c>
      <c r="W72" s="1"/>
      <c r="X72" s="1" t="s">
        <v>1095</v>
      </c>
      <c r="Y72" s="1" t="s">
        <v>1095</v>
      </c>
      <c r="Z72" s="1"/>
      <c r="AA72" s="1" t="s">
        <v>1108</v>
      </c>
      <c r="AB72" s="1" t="s">
        <v>1110</v>
      </c>
      <c r="AC72" s="1" t="s">
        <v>1121</v>
      </c>
      <c r="AD72" s="1" t="s">
        <v>1173</v>
      </c>
      <c r="AF72" s="2">
        <f>VALUE(Table1[[#This Row],[TotalFatalInjuries]])</f>
        <v>0</v>
      </c>
      <c r="AG72" s="2">
        <f>VALUE(Table1[[#This Row],[TotalSeriousInjuries]])</f>
        <v>1</v>
      </c>
      <c r="AH72" s="2">
        <f>VALUE(Table1[[#This Row],[TotalMinorInjuries]])</f>
        <v>1</v>
      </c>
      <c r="AI72" s="2">
        <f>VALUE(Table1[[#This Row],[TotalUninjured]])</f>
        <v>0</v>
      </c>
      <c r="AJ72" s="2">
        <f t="shared" si="1"/>
        <v>2</v>
      </c>
      <c r="AK72" s="2" t="str">
        <f>RIGHT(Table1[[#This Row],[Location]],2)</f>
        <v>FL</v>
      </c>
      <c r="AL72" s="2">
        <f>YEAR(Table1[[#This Row],[EventDate]])</f>
        <v>2011</v>
      </c>
    </row>
    <row r="73" spans="1:38" x14ac:dyDescent="0.25">
      <c r="A73" s="1" t="s">
        <v>101</v>
      </c>
      <c r="B73" s="1" t="s">
        <v>138</v>
      </c>
      <c r="C73" s="1" t="s">
        <v>210</v>
      </c>
      <c r="D73" s="1" t="s">
        <v>313</v>
      </c>
      <c r="E73" s="1" t="s">
        <v>419</v>
      </c>
      <c r="F73" s="1" t="s">
        <v>456</v>
      </c>
      <c r="G73" s="1" t="s">
        <v>519</v>
      </c>
      <c r="H73" s="1" t="s">
        <v>616</v>
      </c>
      <c r="I73" s="1" t="s">
        <v>698</v>
      </c>
      <c r="J73" s="1" t="s">
        <v>772</v>
      </c>
      <c r="K73" s="1" t="s">
        <v>798</v>
      </c>
      <c r="L73" s="1" t="s">
        <v>799</v>
      </c>
      <c r="M73" s="1" t="s">
        <v>801</v>
      </c>
      <c r="N73" s="1" t="s">
        <v>872</v>
      </c>
      <c r="O73" s="1" t="s">
        <v>971</v>
      </c>
      <c r="P73" s="1" t="s">
        <v>1051</v>
      </c>
      <c r="Q73" s="1" t="s">
        <v>1093</v>
      </c>
      <c r="R73" s="1" t="s">
        <v>1095</v>
      </c>
      <c r="S73" s="1" t="s">
        <v>1096</v>
      </c>
      <c r="T73" s="1" t="s">
        <v>1097</v>
      </c>
      <c r="U73" s="1"/>
      <c r="V73" s="1" t="s">
        <v>1099</v>
      </c>
      <c r="W73" s="1"/>
      <c r="X73" s="1"/>
      <c r="Y73" s="1" t="s">
        <v>1095</v>
      </c>
      <c r="Z73" s="1"/>
      <c r="AA73" s="1" t="s">
        <v>1108</v>
      </c>
      <c r="AB73" s="1" t="s">
        <v>1114</v>
      </c>
      <c r="AC73" s="1" t="s">
        <v>1121</v>
      </c>
      <c r="AD73" s="1" t="s">
        <v>1174</v>
      </c>
      <c r="AF73" s="2">
        <f>VALUE(Table1[[#This Row],[TotalFatalInjuries]])</f>
        <v>0</v>
      </c>
      <c r="AG73" s="2">
        <f>VALUE(Table1[[#This Row],[TotalSeriousInjuries]])</f>
        <v>0</v>
      </c>
      <c r="AH73" s="2">
        <f>VALUE(Table1[[#This Row],[TotalMinorInjuries]])</f>
        <v>1</v>
      </c>
      <c r="AI73" s="2">
        <f>VALUE(Table1[[#This Row],[TotalUninjured]])</f>
        <v>0</v>
      </c>
      <c r="AJ73" s="2">
        <f t="shared" si="1"/>
        <v>1</v>
      </c>
      <c r="AK73" s="2" t="str">
        <f>RIGHT(Table1[[#This Row],[Location]],2)</f>
        <v>MD</v>
      </c>
      <c r="AL73" s="2">
        <f>YEAR(Table1[[#This Row],[EventDate]])</f>
        <v>2011</v>
      </c>
    </row>
    <row r="74" spans="1:38" x14ac:dyDescent="0.25">
      <c r="A74" s="1" t="s">
        <v>102</v>
      </c>
      <c r="B74" s="1" t="s">
        <v>138</v>
      </c>
      <c r="C74" s="1" t="s">
        <v>211</v>
      </c>
      <c r="D74" s="1" t="s">
        <v>314</v>
      </c>
      <c r="E74" s="1" t="s">
        <v>420</v>
      </c>
      <c r="F74" s="1" t="s">
        <v>456</v>
      </c>
      <c r="G74" s="1" t="s">
        <v>520</v>
      </c>
      <c r="H74" s="1" t="s">
        <v>617</v>
      </c>
      <c r="I74" s="1" t="s">
        <v>699</v>
      </c>
      <c r="J74" s="1" t="s">
        <v>773</v>
      </c>
      <c r="K74" s="1" t="s">
        <v>798</v>
      </c>
      <c r="L74" s="1" t="s">
        <v>799</v>
      </c>
      <c r="M74" s="1" t="s">
        <v>801</v>
      </c>
      <c r="N74" s="1" t="s">
        <v>873</v>
      </c>
      <c r="O74" s="1" t="s">
        <v>972</v>
      </c>
      <c r="P74" s="1" t="s">
        <v>1009</v>
      </c>
      <c r="Q74" s="1" t="s">
        <v>1094</v>
      </c>
      <c r="R74" s="1" t="s">
        <v>1095</v>
      </c>
      <c r="S74" s="1" t="s">
        <v>1096</v>
      </c>
      <c r="T74" s="1" t="s">
        <v>1097</v>
      </c>
      <c r="U74" s="1"/>
      <c r="V74" s="1" t="s">
        <v>1099</v>
      </c>
      <c r="W74" s="1"/>
      <c r="X74" s="1"/>
      <c r="Y74" s="1" t="s">
        <v>1095</v>
      </c>
      <c r="Z74" s="1"/>
      <c r="AA74" s="1" t="s">
        <v>1108</v>
      </c>
      <c r="AB74" s="1" t="s">
        <v>1110</v>
      </c>
      <c r="AC74" s="1" t="s">
        <v>1121</v>
      </c>
      <c r="AD74" s="1" t="s">
        <v>1167</v>
      </c>
      <c r="AF74" s="2">
        <f>VALUE(Table1[[#This Row],[TotalFatalInjuries]])</f>
        <v>0</v>
      </c>
      <c r="AG74" s="2">
        <f>VALUE(Table1[[#This Row],[TotalSeriousInjuries]])</f>
        <v>0</v>
      </c>
      <c r="AH74" s="2">
        <f>VALUE(Table1[[#This Row],[TotalMinorInjuries]])</f>
        <v>1</v>
      </c>
      <c r="AI74" s="2">
        <f>VALUE(Table1[[#This Row],[TotalUninjured]])</f>
        <v>0</v>
      </c>
      <c r="AJ74" s="2">
        <f t="shared" si="1"/>
        <v>1</v>
      </c>
      <c r="AK74" s="2" t="str">
        <f>RIGHT(Table1[[#This Row],[Location]],2)</f>
        <v>CA</v>
      </c>
      <c r="AL74" s="2">
        <f>YEAR(Table1[[#This Row],[EventDate]])</f>
        <v>2011</v>
      </c>
    </row>
    <row r="75" spans="1:38" x14ac:dyDescent="0.25">
      <c r="A75" s="1" t="s">
        <v>103</v>
      </c>
      <c r="B75" s="1" t="s">
        <v>138</v>
      </c>
      <c r="C75" s="1" t="s">
        <v>212</v>
      </c>
      <c r="D75" s="1" t="s">
        <v>315</v>
      </c>
      <c r="E75" s="1" t="s">
        <v>421</v>
      </c>
      <c r="F75" s="1" t="s">
        <v>456</v>
      </c>
      <c r="G75" s="1" t="s">
        <v>521</v>
      </c>
      <c r="H75" s="1" t="s">
        <v>618</v>
      </c>
      <c r="I75" s="1" t="s">
        <v>700</v>
      </c>
      <c r="J75" s="1" t="s">
        <v>774</v>
      </c>
      <c r="K75" s="1" t="s">
        <v>1195</v>
      </c>
      <c r="L75" s="1" t="s">
        <v>799</v>
      </c>
      <c r="M75" s="1" t="s">
        <v>801</v>
      </c>
      <c r="N75" s="1" t="s">
        <v>874</v>
      </c>
      <c r="O75" s="1" t="s">
        <v>973</v>
      </c>
      <c r="P75" s="1" t="s">
        <v>1062</v>
      </c>
      <c r="Q75" s="1" t="s">
        <v>1094</v>
      </c>
      <c r="R75" s="1" t="s">
        <v>1095</v>
      </c>
      <c r="S75" s="1" t="s">
        <v>1096</v>
      </c>
      <c r="T75" s="1" t="s">
        <v>1097</v>
      </c>
      <c r="U75" s="1"/>
      <c r="V75" s="1" t="s">
        <v>1099</v>
      </c>
      <c r="W75" s="1" t="s">
        <v>1095</v>
      </c>
      <c r="X75" s="1"/>
      <c r="Y75" s="1"/>
      <c r="Z75" s="1"/>
      <c r="AA75" s="1" t="s">
        <v>1108</v>
      </c>
      <c r="AB75" s="1" t="s">
        <v>1110</v>
      </c>
      <c r="AC75" s="1" t="s">
        <v>1121</v>
      </c>
      <c r="AD75" s="1" t="s">
        <v>1162</v>
      </c>
      <c r="AF75" s="2">
        <f>VALUE(Table1[[#This Row],[TotalFatalInjuries]])</f>
        <v>1</v>
      </c>
      <c r="AG75" s="2">
        <f>VALUE(Table1[[#This Row],[TotalSeriousInjuries]])</f>
        <v>0</v>
      </c>
      <c r="AH75" s="2">
        <f>VALUE(Table1[[#This Row],[TotalMinorInjuries]])</f>
        <v>0</v>
      </c>
      <c r="AI75" s="2">
        <f>VALUE(Table1[[#This Row],[TotalUninjured]])</f>
        <v>0</v>
      </c>
      <c r="AJ75" s="2">
        <f t="shared" si="1"/>
        <v>1</v>
      </c>
      <c r="AK75" s="2" t="str">
        <f>RIGHT(Table1[[#This Row],[Location]],2)</f>
        <v>WV</v>
      </c>
      <c r="AL75" s="2">
        <f>YEAR(Table1[[#This Row],[EventDate]])</f>
        <v>2011</v>
      </c>
    </row>
    <row r="76" spans="1:38" x14ac:dyDescent="0.25">
      <c r="A76" s="1" t="s">
        <v>104</v>
      </c>
      <c r="B76" s="1" t="s">
        <v>138</v>
      </c>
      <c r="C76" s="1" t="s">
        <v>213</v>
      </c>
      <c r="D76" s="1" t="s">
        <v>316</v>
      </c>
      <c r="E76" s="1" t="s">
        <v>422</v>
      </c>
      <c r="F76" s="1" t="s">
        <v>456</v>
      </c>
      <c r="G76" s="1" t="s">
        <v>522</v>
      </c>
      <c r="H76" s="1" t="s">
        <v>619</v>
      </c>
      <c r="I76" s="1" t="s">
        <v>701</v>
      </c>
      <c r="J76" s="1" t="s">
        <v>775</v>
      </c>
      <c r="K76" s="1" t="s">
        <v>1195</v>
      </c>
      <c r="L76" s="1" t="s">
        <v>799</v>
      </c>
      <c r="M76" s="1" t="s">
        <v>801</v>
      </c>
      <c r="N76" s="1" t="s">
        <v>875</v>
      </c>
      <c r="O76" s="1" t="s">
        <v>974</v>
      </c>
      <c r="P76" s="1" t="s">
        <v>1063</v>
      </c>
      <c r="Q76" s="1" t="s">
        <v>1093</v>
      </c>
      <c r="R76" s="1" t="s">
        <v>1095</v>
      </c>
      <c r="S76" s="1" t="s">
        <v>1096</v>
      </c>
      <c r="T76" s="1" t="s">
        <v>1097</v>
      </c>
      <c r="U76" s="1"/>
      <c r="V76" s="1" t="s">
        <v>1099</v>
      </c>
      <c r="W76" s="1" t="s">
        <v>1095</v>
      </c>
      <c r="X76" s="1"/>
      <c r="Y76" s="1"/>
      <c r="Z76" s="1"/>
      <c r="AA76" s="1" t="s">
        <v>1108</v>
      </c>
      <c r="AB76" s="1" t="s">
        <v>1110</v>
      </c>
      <c r="AC76" s="1" t="s">
        <v>1121</v>
      </c>
      <c r="AD76" s="1" t="s">
        <v>263</v>
      </c>
      <c r="AF76" s="2">
        <f>VALUE(Table1[[#This Row],[TotalFatalInjuries]])</f>
        <v>1</v>
      </c>
      <c r="AG76" s="2">
        <f>VALUE(Table1[[#This Row],[TotalSeriousInjuries]])</f>
        <v>0</v>
      </c>
      <c r="AH76" s="2">
        <f>VALUE(Table1[[#This Row],[TotalMinorInjuries]])</f>
        <v>0</v>
      </c>
      <c r="AI76" s="2">
        <f>VALUE(Table1[[#This Row],[TotalUninjured]])</f>
        <v>0</v>
      </c>
      <c r="AJ76" s="2">
        <f t="shared" si="1"/>
        <v>1</v>
      </c>
      <c r="AK76" s="2" t="str">
        <f>RIGHT(Table1[[#This Row],[Location]],2)</f>
        <v>AL</v>
      </c>
      <c r="AL76" s="2">
        <f>YEAR(Table1[[#This Row],[EventDate]])</f>
        <v>2011</v>
      </c>
    </row>
    <row r="77" spans="1:38" x14ac:dyDescent="0.25">
      <c r="A77" s="1" t="s">
        <v>105</v>
      </c>
      <c r="B77" s="1" t="s">
        <v>138</v>
      </c>
      <c r="C77" s="1" t="s">
        <v>214</v>
      </c>
      <c r="D77" s="1" t="s">
        <v>317</v>
      </c>
      <c r="E77" s="1" t="s">
        <v>423</v>
      </c>
      <c r="F77" s="1" t="s">
        <v>456</v>
      </c>
      <c r="G77" s="1"/>
      <c r="H77" s="1"/>
      <c r="I77" s="1"/>
      <c r="J77" s="1"/>
      <c r="K77" s="1" t="s">
        <v>1195</v>
      </c>
      <c r="L77" s="1" t="s">
        <v>799</v>
      </c>
      <c r="M77" s="1" t="s">
        <v>801</v>
      </c>
      <c r="N77" s="1" t="s">
        <v>876</v>
      </c>
      <c r="O77" s="1" t="s">
        <v>975</v>
      </c>
      <c r="P77" s="1" t="s">
        <v>1064</v>
      </c>
      <c r="Q77" s="1" t="s">
        <v>1093</v>
      </c>
      <c r="R77" s="1" t="s">
        <v>1095</v>
      </c>
      <c r="S77" s="1" t="s">
        <v>1096</v>
      </c>
      <c r="T77" s="1" t="s">
        <v>1097</v>
      </c>
      <c r="U77" s="1"/>
      <c r="V77" s="1" t="s">
        <v>1099</v>
      </c>
      <c r="W77" s="1" t="s">
        <v>1106</v>
      </c>
      <c r="X77" s="1"/>
      <c r="Y77" s="1"/>
      <c r="Z77" s="1"/>
      <c r="AA77" s="1" t="s">
        <v>1108</v>
      </c>
      <c r="AB77" s="1" t="s">
        <v>1111</v>
      </c>
      <c r="AC77" s="1" t="s">
        <v>1121</v>
      </c>
      <c r="AD77" s="1" t="s">
        <v>1170</v>
      </c>
      <c r="AF77" s="2">
        <f>VALUE(Table1[[#This Row],[TotalFatalInjuries]])</f>
        <v>2</v>
      </c>
      <c r="AG77" s="2">
        <f>VALUE(Table1[[#This Row],[TotalSeriousInjuries]])</f>
        <v>0</v>
      </c>
      <c r="AH77" s="2">
        <f>VALUE(Table1[[#This Row],[TotalMinorInjuries]])</f>
        <v>0</v>
      </c>
      <c r="AI77" s="2">
        <f>VALUE(Table1[[#This Row],[TotalUninjured]])</f>
        <v>0</v>
      </c>
      <c r="AJ77" s="2">
        <f t="shared" si="1"/>
        <v>2</v>
      </c>
      <c r="AK77" s="2" t="str">
        <f>RIGHT(Table1[[#This Row],[Location]],2)</f>
        <v>IN</v>
      </c>
      <c r="AL77" s="2">
        <f>YEAR(Table1[[#This Row],[EventDate]])</f>
        <v>2011</v>
      </c>
    </row>
    <row r="78" spans="1:38" x14ac:dyDescent="0.25">
      <c r="A78" s="1" t="s">
        <v>106</v>
      </c>
      <c r="B78" s="1" t="s">
        <v>138</v>
      </c>
      <c r="C78" s="1" t="s">
        <v>215</v>
      </c>
      <c r="D78" s="1" t="s">
        <v>318</v>
      </c>
      <c r="E78" s="1" t="s">
        <v>424</v>
      </c>
      <c r="F78" s="1" t="s">
        <v>456</v>
      </c>
      <c r="G78" s="1" t="s">
        <v>523</v>
      </c>
      <c r="H78" s="1" t="s">
        <v>620</v>
      </c>
      <c r="I78" s="1" t="s">
        <v>702</v>
      </c>
      <c r="J78" s="1" t="s">
        <v>776</v>
      </c>
      <c r="K78" s="1" t="s">
        <v>798</v>
      </c>
      <c r="L78" s="1" t="s">
        <v>799</v>
      </c>
      <c r="M78" s="1" t="s">
        <v>801</v>
      </c>
      <c r="N78" s="1" t="s">
        <v>877</v>
      </c>
      <c r="O78" s="1" t="s">
        <v>914</v>
      </c>
      <c r="P78" s="1" t="s">
        <v>1065</v>
      </c>
      <c r="Q78" s="1" t="s">
        <v>1093</v>
      </c>
      <c r="R78" s="1" t="s">
        <v>1095</v>
      </c>
      <c r="S78" s="1" t="s">
        <v>1096</v>
      </c>
      <c r="T78" s="1" t="s">
        <v>1097</v>
      </c>
      <c r="U78" s="1"/>
      <c r="V78" s="1" t="s">
        <v>1099</v>
      </c>
      <c r="W78" s="1"/>
      <c r="X78" s="1"/>
      <c r="Y78" s="1"/>
      <c r="Z78" s="1" t="s">
        <v>1095</v>
      </c>
      <c r="AA78" s="1" t="s">
        <v>1108</v>
      </c>
      <c r="AB78" s="1"/>
      <c r="AC78" s="1" t="s">
        <v>1121</v>
      </c>
      <c r="AD78" s="1" t="s">
        <v>1160</v>
      </c>
      <c r="AF78" s="2">
        <f>VALUE(Table1[[#This Row],[TotalFatalInjuries]])</f>
        <v>0</v>
      </c>
      <c r="AG78" s="2">
        <f>VALUE(Table1[[#This Row],[TotalSeriousInjuries]])</f>
        <v>0</v>
      </c>
      <c r="AH78" s="2">
        <f>VALUE(Table1[[#This Row],[TotalMinorInjuries]])</f>
        <v>0</v>
      </c>
      <c r="AI78" s="2">
        <f>VALUE(Table1[[#This Row],[TotalUninjured]])</f>
        <v>1</v>
      </c>
      <c r="AJ78" s="2">
        <f t="shared" si="1"/>
        <v>1</v>
      </c>
      <c r="AK78" s="2" t="str">
        <f>RIGHT(Table1[[#This Row],[Location]],2)</f>
        <v>IL</v>
      </c>
      <c r="AL78" s="2">
        <f>YEAR(Table1[[#This Row],[EventDate]])</f>
        <v>2011</v>
      </c>
    </row>
    <row r="79" spans="1:38" x14ac:dyDescent="0.25">
      <c r="A79" s="1" t="s">
        <v>107</v>
      </c>
      <c r="B79" s="1" t="s">
        <v>138</v>
      </c>
      <c r="C79" s="1" t="s">
        <v>216</v>
      </c>
      <c r="D79" s="1" t="s">
        <v>319</v>
      </c>
      <c r="E79" s="1" t="s">
        <v>425</v>
      </c>
      <c r="F79" s="1" t="s">
        <v>456</v>
      </c>
      <c r="G79" s="1" t="s">
        <v>524</v>
      </c>
      <c r="H79" s="1" t="s">
        <v>621</v>
      </c>
      <c r="I79" s="1" t="s">
        <v>703</v>
      </c>
      <c r="J79" s="1" t="s">
        <v>777</v>
      </c>
      <c r="K79" s="1" t="s">
        <v>798</v>
      </c>
      <c r="L79" s="1" t="s">
        <v>799</v>
      </c>
      <c r="M79" s="1" t="s">
        <v>801</v>
      </c>
      <c r="N79" s="1" t="s">
        <v>878</v>
      </c>
      <c r="O79" s="1" t="s">
        <v>976</v>
      </c>
      <c r="P79" s="1" t="s">
        <v>1066</v>
      </c>
      <c r="Q79" s="1" t="s">
        <v>1093</v>
      </c>
      <c r="R79" s="1" t="s">
        <v>1095</v>
      </c>
      <c r="S79" s="1" t="s">
        <v>1096</v>
      </c>
      <c r="T79" s="1" t="s">
        <v>1097</v>
      </c>
      <c r="U79" s="1"/>
      <c r="V79" s="1" t="s">
        <v>1099</v>
      </c>
      <c r="W79" s="1"/>
      <c r="X79" s="1"/>
      <c r="Y79" s="1" t="s">
        <v>1095</v>
      </c>
      <c r="Z79" s="1"/>
      <c r="AA79" s="1" t="s">
        <v>1108</v>
      </c>
      <c r="AB79" s="1" t="s">
        <v>1110</v>
      </c>
      <c r="AC79" s="1" t="s">
        <v>1121</v>
      </c>
      <c r="AD79" s="1" t="s">
        <v>1175</v>
      </c>
      <c r="AF79" s="2">
        <f>VALUE(Table1[[#This Row],[TotalFatalInjuries]])</f>
        <v>0</v>
      </c>
      <c r="AG79" s="2">
        <f>VALUE(Table1[[#This Row],[TotalSeriousInjuries]])</f>
        <v>0</v>
      </c>
      <c r="AH79" s="2">
        <f>VALUE(Table1[[#This Row],[TotalMinorInjuries]])</f>
        <v>1</v>
      </c>
      <c r="AI79" s="2">
        <f>VALUE(Table1[[#This Row],[TotalUninjured]])</f>
        <v>0</v>
      </c>
      <c r="AJ79" s="2">
        <f t="shared" si="1"/>
        <v>1</v>
      </c>
      <c r="AK79" s="2" t="str">
        <f>RIGHT(Table1[[#This Row],[Location]],2)</f>
        <v>MN</v>
      </c>
      <c r="AL79" s="2">
        <f>YEAR(Table1[[#This Row],[EventDate]])</f>
        <v>2011</v>
      </c>
    </row>
    <row r="80" spans="1:38" x14ac:dyDescent="0.25">
      <c r="A80" s="1" t="s">
        <v>108</v>
      </c>
      <c r="B80" s="1" t="s">
        <v>138</v>
      </c>
      <c r="C80" s="1" t="s">
        <v>217</v>
      </c>
      <c r="D80" s="1" t="s">
        <v>320</v>
      </c>
      <c r="E80" s="1" t="s">
        <v>426</v>
      </c>
      <c r="F80" s="1" t="s">
        <v>456</v>
      </c>
      <c r="G80" s="1" t="s">
        <v>525</v>
      </c>
      <c r="H80" s="1" t="s">
        <v>622</v>
      </c>
      <c r="I80" s="1"/>
      <c r="J80" s="1"/>
      <c r="K80" s="1" t="s">
        <v>798</v>
      </c>
      <c r="L80" s="1" t="s">
        <v>799</v>
      </c>
      <c r="M80" s="1" t="s">
        <v>801</v>
      </c>
      <c r="N80" s="1" t="s">
        <v>879</v>
      </c>
      <c r="O80" s="1" t="s">
        <v>977</v>
      </c>
      <c r="P80" s="1" t="s">
        <v>1067</v>
      </c>
      <c r="Q80" s="1" t="s">
        <v>1094</v>
      </c>
      <c r="R80" s="1" t="s">
        <v>1095</v>
      </c>
      <c r="S80" s="1" t="s">
        <v>1096</v>
      </c>
      <c r="T80" s="1" t="s">
        <v>1097</v>
      </c>
      <c r="U80" s="1"/>
      <c r="V80" s="1" t="s">
        <v>1099</v>
      </c>
      <c r="W80" s="1"/>
      <c r="X80" s="1" t="s">
        <v>1095</v>
      </c>
      <c r="Y80" s="1"/>
      <c r="Z80" s="1"/>
      <c r="AA80" s="1" t="s">
        <v>1108</v>
      </c>
      <c r="AB80" s="1" t="s">
        <v>1110</v>
      </c>
      <c r="AC80" s="1" t="s">
        <v>1121</v>
      </c>
      <c r="AD80" s="1" t="s">
        <v>1176</v>
      </c>
      <c r="AF80" s="2">
        <f>VALUE(Table1[[#This Row],[TotalFatalInjuries]])</f>
        <v>0</v>
      </c>
      <c r="AG80" s="2">
        <f>VALUE(Table1[[#This Row],[TotalSeriousInjuries]])</f>
        <v>1</v>
      </c>
      <c r="AH80" s="2">
        <f>VALUE(Table1[[#This Row],[TotalMinorInjuries]])</f>
        <v>0</v>
      </c>
      <c r="AI80" s="2">
        <f>VALUE(Table1[[#This Row],[TotalUninjured]])</f>
        <v>0</v>
      </c>
      <c r="AJ80" s="2">
        <f t="shared" si="1"/>
        <v>1</v>
      </c>
      <c r="AK80" s="2" t="str">
        <f>RIGHT(Table1[[#This Row],[Location]],2)</f>
        <v>NC</v>
      </c>
      <c r="AL80" s="2">
        <f>YEAR(Table1[[#This Row],[EventDate]])</f>
        <v>2011</v>
      </c>
    </row>
    <row r="81" spans="1:38" x14ac:dyDescent="0.25">
      <c r="A81" s="1" t="s">
        <v>109</v>
      </c>
      <c r="B81" s="1" t="s">
        <v>138</v>
      </c>
      <c r="C81" s="1" t="s">
        <v>218</v>
      </c>
      <c r="D81" s="1" t="s">
        <v>321</v>
      </c>
      <c r="E81" s="1" t="s">
        <v>427</v>
      </c>
      <c r="F81" s="1" t="s">
        <v>456</v>
      </c>
      <c r="G81" s="1" t="s">
        <v>526</v>
      </c>
      <c r="H81" s="1" t="s">
        <v>623</v>
      </c>
      <c r="I81" s="1" t="s">
        <v>704</v>
      </c>
      <c r="J81" s="1" t="s">
        <v>778</v>
      </c>
      <c r="K81" s="1" t="s">
        <v>798</v>
      </c>
      <c r="L81" s="1" t="s">
        <v>799</v>
      </c>
      <c r="M81" s="1" t="s">
        <v>801</v>
      </c>
      <c r="N81" s="1" t="s">
        <v>880</v>
      </c>
      <c r="O81" s="1" t="s">
        <v>917</v>
      </c>
      <c r="P81" s="1" t="s">
        <v>921</v>
      </c>
      <c r="Q81" s="1" t="s">
        <v>1093</v>
      </c>
      <c r="R81" s="1" t="s">
        <v>1095</v>
      </c>
      <c r="S81" s="1" t="s">
        <v>1096</v>
      </c>
      <c r="T81" s="1" t="s">
        <v>1097</v>
      </c>
      <c r="U81" s="1"/>
      <c r="V81" s="1" t="s">
        <v>1099</v>
      </c>
      <c r="W81" s="1"/>
      <c r="X81" s="1" t="s">
        <v>1106</v>
      </c>
      <c r="Y81" s="1"/>
      <c r="Z81" s="1"/>
      <c r="AA81" s="1" t="s">
        <v>1108</v>
      </c>
      <c r="AB81" s="1" t="s">
        <v>1110</v>
      </c>
      <c r="AC81" s="1" t="s">
        <v>1121</v>
      </c>
      <c r="AD81" s="1" t="s">
        <v>1177</v>
      </c>
      <c r="AF81" s="2">
        <f>VALUE(Table1[[#This Row],[TotalFatalInjuries]])</f>
        <v>0</v>
      </c>
      <c r="AG81" s="2">
        <f>VALUE(Table1[[#This Row],[TotalSeriousInjuries]])</f>
        <v>2</v>
      </c>
      <c r="AH81" s="2">
        <f>VALUE(Table1[[#This Row],[TotalMinorInjuries]])</f>
        <v>0</v>
      </c>
      <c r="AI81" s="2">
        <f>VALUE(Table1[[#This Row],[TotalUninjured]])</f>
        <v>0</v>
      </c>
      <c r="AJ81" s="2">
        <f t="shared" si="1"/>
        <v>2</v>
      </c>
      <c r="AK81" s="2" t="str">
        <f>RIGHT(Table1[[#This Row],[Location]],2)</f>
        <v>TX</v>
      </c>
      <c r="AL81" s="2">
        <f>YEAR(Table1[[#This Row],[EventDate]])</f>
        <v>2011</v>
      </c>
    </row>
    <row r="82" spans="1:38" x14ac:dyDescent="0.25">
      <c r="A82" s="1" t="s">
        <v>110</v>
      </c>
      <c r="B82" s="1" t="s">
        <v>138</v>
      </c>
      <c r="C82" s="1" t="s">
        <v>219</v>
      </c>
      <c r="D82" s="1" t="s">
        <v>321</v>
      </c>
      <c r="E82" s="1" t="s">
        <v>428</v>
      </c>
      <c r="F82" s="1" t="s">
        <v>456</v>
      </c>
      <c r="G82" s="1" t="s">
        <v>527</v>
      </c>
      <c r="H82" s="1" t="s">
        <v>624</v>
      </c>
      <c r="I82" s="1" t="s">
        <v>705</v>
      </c>
      <c r="J82" s="1" t="s">
        <v>779</v>
      </c>
      <c r="K82" s="1" t="s">
        <v>798</v>
      </c>
      <c r="L82" s="1" t="s">
        <v>799</v>
      </c>
      <c r="M82" s="1" t="s">
        <v>801</v>
      </c>
      <c r="N82" s="1" t="s">
        <v>881</v>
      </c>
      <c r="O82" s="1" t="s">
        <v>978</v>
      </c>
      <c r="P82" s="1" t="s">
        <v>1068</v>
      </c>
      <c r="Q82" s="1" t="s">
        <v>1093</v>
      </c>
      <c r="R82" s="1" t="s">
        <v>1095</v>
      </c>
      <c r="S82" s="1" t="s">
        <v>1096</v>
      </c>
      <c r="T82" s="1" t="s">
        <v>1097</v>
      </c>
      <c r="U82" s="1"/>
      <c r="V82" s="1" t="s">
        <v>1099</v>
      </c>
      <c r="W82" s="1"/>
      <c r="X82" s="1" t="s">
        <v>1095</v>
      </c>
      <c r="Y82" s="1"/>
      <c r="Z82" s="1"/>
      <c r="AA82" s="1" t="s">
        <v>1108</v>
      </c>
      <c r="AB82" s="1" t="s">
        <v>1111</v>
      </c>
      <c r="AC82" s="1" t="s">
        <v>1121</v>
      </c>
      <c r="AD82" s="1" t="s">
        <v>1178</v>
      </c>
      <c r="AF82" s="2">
        <f>VALUE(Table1[[#This Row],[TotalFatalInjuries]])</f>
        <v>0</v>
      </c>
      <c r="AG82" s="2">
        <f>VALUE(Table1[[#This Row],[TotalSeriousInjuries]])</f>
        <v>1</v>
      </c>
      <c r="AH82" s="2">
        <f>VALUE(Table1[[#This Row],[TotalMinorInjuries]])</f>
        <v>0</v>
      </c>
      <c r="AI82" s="2">
        <f>VALUE(Table1[[#This Row],[TotalUninjured]])</f>
        <v>0</v>
      </c>
      <c r="AJ82" s="2">
        <f t="shared" si="1"/>
        <v>1</v>
      </c>
      <c r="AK82" s="2" t="str">
        <f>RIGHT(Table1[[#This Row],[Location]],2)</f>
        <v>WY</v>
      </c>
      <c r="AL82" s="2">
        <f>YEAR(Table1[[#This Row],[EventDate]])</f>
        <v>2011</v>
      </c>
    </row>
    <row r="83" spans="1:38" x14ac:dyDescent="0.25">
      <c r="A83" s="1" t="s">
        <v>111</v>
      </c>
      <c r="B83" s="1" t="s">
        <v>138</v>
      </c>
      <c r="C83" s="1" t="s">
        <v>220</v>
      </c>
      <c r="D83" s="1" t="s">
        <v>322</v>
      </c>
      <c r="E83" s="1" t="s">
        <v>429</v>
      </c>
      <c r="F83" s="1" t="s">
        <v>456</v>
      </c>
      <c r="G83" s="1" t="s">
        <v>528</v>
      </c>
      <c r="H83" s="1" t="s">
        <v>625</v>
      </c>
      <c r="I83" s="1" t="s">
        <v>706</v>
      </c>
      <c r="J83" s="1" t="s">
        <v>780</v>
      </c>
      <c r="K83" s="1" t="s">
        <v>798</v>
      </c>
      <c r="L83" s="1" t="s">
        <v>799</v>
      </c>
      <c r="M83" s="1" t="s">
        <v>801</v>
      </c>
      <c r="N83" s="1" t="s">
        <v>882</v>
      </c>
      <c r="O83" s="1" t="s">
        <v>979</v>
      </c>
      <c r="P83" s="1" t="s">
        <v>1069</v>
      </c>
      <c r="Q83" s="1" t="s">
        <v>1093</v>
      </c>
      <c r="R83" s="1" t="s">
        <v>1095</v>
      </c>
      <c r="S83" s="1" t="s">
        <v>1096</v>
      </c>
      <c r="T83" s="1" t="s">
        <v>1097</v>
      </c>
      <c r="U83" s="1"/>
      <c r="V83" s="1" t="s">
        <v>1100</v>
      </c>
      <c r="W83" s="1"/>
      <c r="X83" s="1" t="s">
        <v>1106</v>
      </c>
      <c r="Y83" s="1"/>
      <c r="Z83" s="1"/>
      <c r="AA83" s="1" t="s">
        <v>1108</v>
      </c>
      <c r="AB83" s="1" t="s">
        <v>1110</v>
      </c>
      <c r="AC83" s="1" t="s">
        <v>1121</v>
      </c>
      <c r="AD83" s="1" t="s">
        <v>1175</v>
      </c>
      <c r="AF83" s="2">
        <f>VALUE(Table1[[#This Row],[TotalFatalInjuries]])</f>
        <v>0</v>
      </c>
      <c r="AG83" s="2">
        <f>VALUE(Table1[[#This Row],[TotalSeriousInjuries]])</f>
        <v>2</v>
      </c>
      <c r="AH83" s="2">
        <f>VALUE(Table1[[#This Row],[TotalMinorInjuries]])</f>
        <v>0</v>
      </c>
      <c r="AI83" s="2">
        <f>VALUE(Table1[[#This Row],[TotalUninjured]])</f>
        <v>0</v>
      </c>
      <c r="AJ83" s="2">
        <f t="shared" si="1"/>
        <v>2</v>
      </c>
      <c r="AK83" s="2" t="str">
        <f>RIGHT(Table1[[#This Row],[Location]],2)</f>
        <v>CO</v>
      </c>
      <c r="AL83" s="2">
        <f>YEAR(Table1[[#This Row],[EventDate]])</f>
        <v>2011</v>
      </c>
    </row>
    <row r="84" spans="1:38" x14ac:dyDescent="0.25">
      <c r="A84" s="1" t="s">
        <v>112</v>
      </c>
      <c r="B84" s="1" t="s">
        <v>138</v>
      </c>
      <c r="C84" s="1" t="s">
        <v>221</v>
      </c>
      <c r="D84" s="1" t="s">
        <v>323</v>
      </c>
      <c r="E84" s="1" t="s">
        <v>430</v>
      </c>
      <c r="F84" s="1" t="s">
        <v>456</v>
      </c>
      <c r="G84" s="1" t="s">
        <v>529</v>
      </c>
      <c r="H84" s="1" t="s">
        <v>626</v>
      </c>
      <c r="I84" s="1"/>
      <c r="J84" s="1" t="s">
        <v>726</v>
      </c>
      <c r="K84" s="1" t="s">
        <v>1195</v>
      </c>
      <c r="L84" s="1" t="s">
        <v>799</v>
      </c>
      <c r="M84" s="1" t="s">
        <v>801</v>
      </c>
      <c r="N84" s="1" t="s">
        <v>665</v>
      </c>
      <c r="O84" s="1" t="s">
        <v>933</v>
      </c>
      <c r="P84" s="1" t="s">
        <v>1070</v>
      </c>
      <c r="Q84" s="1" t="s">
        <v>1094</v>
      </c>
      <c r="R84" s="1" t="s">
        <v>1095</v>
      </c>
      <c r="S84" s="1" t="s">
        <v>1096</v>
      </c>
      <c r="T84" s="1" t="s">
        <v>1097</v>
      </c>
      <c r="U84" s="1"/>
      <c r="V84" s="1" t="s">
        <v>1099</v>
      </c>
      <c r="W84" s="1" t="s">
        <v>1095</v>
      </c>
      <c r="X84" s="1"/>
      <c r="Y84" s="1"/>
      <c r="Z84" s="1"/>
      <c r="AA84" s="1" t="s">
        <v>1108</v>
      </c>
      <c r="AB84" s="1" t="s">
        <v>1114</v>
      </c>
      <c r="AC84" s="1" t="s">
        <v>1121</v>
      </c>
      <c r="AD84" s="1" t="s">
        <v>1179</v>
      </c>
      <c r="AF84" s="2">
        <f>VALUE(Table1[[#This Row],[TotalFatalInjuries]])</f>
        <v>1</v>
      </c>
      <c r="AG84" s="2">
        <f>VALUE(Table1[[#This Row],[TotalSeriousInjuries]])</f>
        <v>0</v>
      </c>
      <c r="AH84" s="2">
        <f>VALUE(Table1[[#This Row],[TotalMinorInjuries]])</f>
        <v>0</v>
      </c>
      <c r="AI84" s="2">
        <f>VALUE(Table1[[#This Row],[TotalUninjured]])</f>
        <v>0</v>
      </c>
      <c r="AJ84" s="2">
        <f t="shared" si="1"/>
        <v>1</v>
      </c>
      <c r="AK84" s="2" t="str">
        <f>RIGHT(Table1[[#This Row],[Location]],2)</f>
        <v>TN</v>
      </c>
      <c r="AL84" s="2">
        <f>YEAR(Table1[[#This Row],[EventDate]])</f>
        <v>2011</v>
      </c>
    </row>
    <row r="85" spans="1:38" x14ac:dyDescent="0.25">
      <c r="A85" s="1" t="s">
        <v>113</v>
      </c>
      <c r="B85" s="1" t="s">
        <v>138</v>
      </c>
      <c r="C85" s="1" t="s">
        <v>222</v>
      </c>
      <c r="D85" s="1" t="s">
        <v>324</v>
      </c>
      <c r="E85" s="1" t="s">
        <v>431</v>
      </c>
      <c r="F85" s="1" t="s">
        <v>456</v>
      </c>
      <c r="G85" s="1" t="s">
        <v>530</v>
      </c>
      <c r="H85" s="1" t="s">
        <v>627</v>
      </c>
      <c r="I85" s="1" t="s">
        <v>707</v>
      </c>
      <c r="J85" s="1" t="s">
        <v>781</v>
      </c>
      <c r="K85" s="1" t="s">
        <v>1195</v>
      </c>
      <c r="L85" s="1" t="s">
        <v>799</v>
      </c>
      <c r="M85" s="1" t="s">
        <v>801</v>
      </c>
      <c r="N85" s="1" t="s">
        <v>883</v>
      </c>
      <c r="O85" s="1" t="s">
        <v>980</v>
      </c>
      <c r="P85" s="1" t="s">
        <v>1071</v>
      </c>
      <c r="Q85" s="1" t="s">
        <v>1093</v>
      </c>
      <c r="R85" s="1" t="s">
        <v>1095</v>
      </c>
      <c r="S85" s="1" t="s">
        <v>1096</v>
      </c>
      <c r="T85" s="1" t="s">
        <v>1097</v>
      </c>
      <c r="U85" s="1"/>
      <c r="V85" s="1" t="s">
        <v>1099</v>
      </c>
      <c r="W85" s="1" t="s">
        <v>1095</v>
      </c>
      <c r="X85" s="1" t="s">
        <v>1095</v>
      </c>
      <c r="Y85" s="1"/>
      <c r="Z85" s="1"/>
      <c r="AA85" s="1" t="s">
        <v>1108</v>
      </c>
      <c r="AB85" s="1" t="s">
        <v>1110</v>
      </c>
      <c r="AC85" s="1" t="s">
        <v>1121</v>
      </c>
      <c r="AD85" s="1" t="s">
        <v>1154</v>
      </c>
      <c r="AF85" s="2">
        <f>VALUE(Table1[[#This Row],[TotalFatalInjuries]])</f>
        <v>1</v>
      </c>
      <c r="AG85" s="2">
        <f>VALUE(Table1[[#This Row],[TotalSeriousInjuries]])</f>
        <v>1</v>
      </c>
      <c r="AH85" s="2">
        <f>VALUE(Table1[[#This Row],[TotalMinorInjuries]])</f>
        <v>0</v>
      </c>
      <c r="AI85" s="2">
        <f>VALUE(Table1[[#This Row],[TotalUninjured]])</f>
        <v>0</v>
      </c>
      <c r="AJ85" s="2">
        <f t="shared" si="1"/>
        <v>2</v>
      </c>
      <c r="AK85" s="2" t="str">
        <f>RIGHT(Table1[[#This Row],[Location]],2)</f>
        <v>WI</v>
      </c>
      <c r="AL85" s="2">
        <f>YEAR(Table1[[#This Row],[EventDate]])</f>
        <v>2011</v>
      </c>
    </row>
    <row r="86" spans="1:38" x14ac:dyDescent="0.25">
      <c r="A86" s="1" t="s">
        <v>114</v>
      </c>
      <c r="B86" s="1" t="s">
        <v>138</v>
      </c>
      <c r="C86" s="1" t="s">
        <v>223</v>
      </c>
      <c r="D86" s="1" t="s">
        <v>325</v>
      </c>
      <c r="E86" s="1" t="s">
        <v>432</v>
      </c>
      <c r="F86" s="1" t="s">
        <v>456</v>
      </c>
      <c r="G86" s="1" t="s">
        <v>531</v>
      </c>
      <c r="H86" s="1" t="s">
        <v>628</v>
      </c>
      <c r="I86" s="1" t="s">
        <v>708</v>
      </c>
      <c r="J86" s="1" t="s">
        <v>782</v>
      </c>
      <c r="K86" s="1" t="s">
        <v>798</v>
      </c>
      <c r="L86" s="1" t="s">
        <v>799</v>
      </c>
      <c r="M86" s="1" t="s">
        <v>801</v>
      </c>
      <c r="N86" s="1" t="s">
        <v>884</v>
      </c>
      <c r="O86" s="1" t="s">
        <v>981</v>
      </c>
      <c r="P86" s="1" t="s">
        <v>1072</v>
      </c>
      <c r="Q86" s="1" t="s">
        <v>1093</v>
      </c>
      <c r="R86" s="1" t="s">
        <v>1095</v>
      </c>
      <c r="S86" s="1" t="s">
        <v>1096</v>
      </c>
      <c r="T86" s="1" t="s">
        <v>1097</v>
      </c>
      <c r="U86" s="1"/>
      <c r="V86" s="1" t="s">
        <v>1099</v>
      </c>
      <c r="W86" s="1"/>
      <c r="X86" s="1"/>
      <c r="Y86" s="1"/>
      <c r="Z86" s="1" t="s">
        <v>1106</v>
      </c>
      <c r="AA86" s="1" t="s">
        <v>1108</v>
      </c>
      <c r="AB86" s="1" t="s">
        <v>1112</v>
      </c>
      <c r="AC86" s="1" t="s">
        <v>1121</v>
      </c>
      <c r="AD86" s="1" t="s">
        <v>1180</v>
      </c>
      <c r="AF86" s="2">
        <f>VALUE(Table1[[#This Row],[TotalFatalInjuries]])</f>
        <v>0</v>
      </c>
      <c r="AG86" s="2">
        <f>VALUE(Table1[[#This Row],[TotalSeriousInjuries]])</f>
        <v>0</v>
      </c>
      <c r="AH86" s="2">
        <f>VALUE(Table1[[#This Row],[TotalMinorInjuries]])</f>
        <v>0</v>
      </c>
      <c r="AI86" s="2">
        <f>VALUE(Table1[[#This Row],[TotalUninjured]])</f>
        <v>2</v>
      </c>
      <c r="AJ86" s="2">
        <f t="shared" si="1"/>
        <v>2</v>
      </c>
      <c r="AK86" s="2" t="str">
        <f>RIGHT(Table1[[#This Row],[Location]],2)</f>
        <v>MO</v>
      </c>
      <c r="AL86" s="2">
        <f>YEAR(Table1[[#This Row],[EventDate]])</f>
        <v>2011</v>
      </c>
    </row>
    <row r="87" spans="1:38" x14ac:dyDescent="0.25">
      <c r="A87" s="1" t="s">
        <v>115</v>
      </c>
      <c r="B87" s="1" t="s">
        <v>138</v>
      </c>
      <c r="C87" s="1" t="s">
        <v>224</v>
      </c>
      <c r="D87" s="1" t="s">
        <v>326</v>
      </c>
      <c r="E87" s="1" t="s">
        <v>433</v>
      </c>
      <c r="F87" s="1" t="s">
        <v>456</v>
      </c>
      <c r="G87" s="1" t="s">
        <v>532</v>
      </c>
      <c r="H87" s="1" t="s">
        <v>629</v>
      </c>
      <c r="I87" s="1"/>
      <c r="J87" s="1" t="s">
        <v>729</v>
      </c>
      <c r="K87" s="1" t="s">
        <v>1195</v>
      </c>
      <c r="L87" s="1" t="s">
        <v>799</v>
      </c>
      <c r="M87" s="1" t="s">
        <v>801</v>
      </c>
      <c r="N87" s="1" t="s">
        <v>885</v>
      </c>
      <c r="O87" s="1" t="s">
        <v>950</v>
      </c>
      <c r="P87" s="1" t="s">
        <v>1073</v>
      </c>
      <c r="Q87" s="1" t="s">
        <v>1093</v>
      </c>
      <c r="R87" s="1" t="s">
        <v>1095</v>
      </c>
      <c r="S87" s="1" t="s">
        <v>1096</v>
      </c>
      <c r="T87" s="1" t="s">
        <v>1097</v>
      </c>
      <c r="U87" s="1"/>
      <c r="V87" s="1" t="s">
        <v>1100</v>
      </c>
      <c r="W87" s="1" t="s">
        <v>1095</v>
      </c>
      <c r="X87" s="1" t="s">
        <v>1095</v>
      </c>
      <c r="Y87" s="1"/>
      <c r="Z87" s="1"/>
      <c r="AA87" s="1" t="s">
        <v>1108</v>
      </c>
      <c r="AB87" s="1" t="s">
        <v>1111</v>
      </c>
      <c r="AC87" s="1" t="s">
        <v>1121</v>
      </c>
      <c r="AD87" s="1" t="s">
        <v>1143</v>
      </c>
      <c r="AF87" s="2">
        <f>VALUE(Table1[[#This Row],[TotalFatalInjuries]])</f>
        <v>1</v>
      </c>
      <c r="AG87" s="2">
        <f>VALUE(Table1[[#This Row],[TotalSeriousInjuries]])</f>
        <v>1</v>
      </c>
      <c r="AH87" s="2">
        <f>VALUE(Table1[[#This Row],[TotalMinorInjuries]])</f>
        <v>0</v>
      </c>
      <c r="AI87" s="2">
        <f>VALUE(Table1[[#This Row],[TotalUninjured]])</f>
        <v>0</v>
      </c>
      <c r="AJ87" s="2">
        <f t="shared" si="1"/>
        <v>2</v>
      </c>
      <c r="AK87" s="2" t="str">
        <f>RIGHT(Table1[[#This Row],[Location]],2)</f>
        <v>FL</v>
      </c>
      <c r="AL87" s="2">
        <f>YEAR(Table1[[#This Row],[EventDate]])</f>
        <v>2011</v>
      </c>
    </row>
    <row r="88" spans="1:38" x14ac:dyDescent="0.25">
      <c r="A88" s="1" t="s">
        <v>116</v>
      </c>
      <c r="B88" s="1" t="s">
        <v>138</v>
      </c>
      <c r="C88" s="1" t="s">
        <v>225</v>
      </c>
      <c r="D88" s="1" t="s">
        <v>327</v>
      </c>
      <c r="E88" s="1" t="s">
        <v>434</v>
      </c>
      <c r="F88" s="1" t="s">
        <v>456</v>
      </c>
      <c r="G88" s="1" t="s">
        <v>533</v>
      </c>
      <c r="H88" s="1" t="s">
        <v>630</v>
      </c>
      <c r="I88" s="1" t="s">
        <v>709</v>
      </c>
      <c r="J88" s="1" t="s">
        <v>783</v>
      </c>
      <c r="K88" s="1" t="s">
        <v>1195</v>
      </c>
      <c r="L88" s="1" t="s">
        <v>799</v>
      </c>
      <c r="M88" s="1" t="s">
        <v>801</v>
      </c>
      <c r="N88" s="1" t="s">
        <v>886</v>
      </c>
      <c r="O88" s="1" t="s">
        <v>982</v>
      </c>
      <c r="P88" s="1" t="s">
        <v>1051</v>
      </c>
      <c r="Q88" s="1" t="s">
        <v>1093</v>
      </c>
      <c r="R88" s="1" t="s">
        <v>1095</v>
      </c>
      <c r="S88" s="1" t="s">
        <v>1096</v>
      </c>
      <c r="T88" s="1" t="s">
        <v>1097</v>
      </c>
      <c r="U88" s="1"/>
      <c r="V88" s="1" t="s">
        <v>1103</v>
      </c>
      <c r="W88" s="1" t="s">
        <v>1095</v>
      </c>
      <c r="X88" s="1"/>
      <c r="Y88" s="1"/>
      <c r="Z88" s="1"/>
      <c r="AA88" s="1" t="s">
        <v>1108</v>
      </c>
      <c r="AB88" s="1" t="s">
        <v>1110</v>
      </c>
      <c r="AC88" s="1" t="s">
        <v>1121</v>
      </c>
      <c r="AD88" s="1" t="s">
        <v>1181</v>
      </c>
      <c r="AF88" s="2">
        <f>VALUE(Table1[[#This Row],[TotalFatalInjuries]])</f>
        <v>1</v>
      </c>
      <c r="AG88" s="2">
        <f>VALUE(Table1[[#This Row],[TotalSeriousInjuries]])</f>
        <v>0</v>
      </c>
      <c r="AH88" s="2">
        <f>VALUE(Table1[[#This Row],[TotalMinorInjuries]])</f>
        <v>0</v>
      </c>
      <c r="AI88" s="2">
        <f>VALUE(Table1[[#This Row],[TotalUninjured]])</f>
        <v>0</v>
      </c>
      <c r="AJ88" s="2">
        <f t="shared" si="1"/>
        <v>1</v>
      </c>
      <c r="AK88" s="2" t="str">
        <f>RIGHT(Table1[[#This Row],[Location]],2)</f>
        <v>MD</v>
      </c>
      <c r="AL88" s="2">
        <f>YEAR(Table1[[#This Row],[EventDate]])</f>
        <v>2011</v>
      </c>
    </row>
    <row r="89" spans="1:38" x14ac:dyDescent="0.25">
      <c r="A89" s="1" t="s">
        <v>117</v>
      </c>
      <c r="B89" s="1" t="s">
        <v>138</v>
      </c>
      <c r="C89" s="1" t="s">
        <v>226</v>
      </c>
      <c r="D89" s="1" t="s">
        <v>328</v>
      </c>
      <c r="E89" s="1" t="s">
        <v>435</v>
      </c>
      <c r="F89" s="1" t="s">
        <v>456</v>
      </c>
      <c r="G89" s="1" t="s">
        <v>534</v>
      </c>
      <c r="H89" s="1" t="s">
        <v>631</v>
      </c>
      <c r="I89" s="1" t="s">
        <v>710</v>
      </c>
      <c r="J89" s="1" t="s">
        <v>784</v>
      </c>
      <c r="K89" s="1" t="s">
        <v>798</v>
      </c>
      <c r="L89" s="1" t="s">
        <v>799</v>
      </c>
      <c r="M89" s="1" t="s">
        <v>801</v>
      </c>
      <c r="N89" s="1" t="s">
        <v>887</v>
      </c>
      <c r="O89" s="1" t="s">
        <v>983</v>
      </c>
      <c r="P89" s="1" t="s">
        <v>1074</v>
      </c>
      <c r="Q89" s="1" t="s">
        <v>1093</v>
      </c>
      <c r="R89" s="1" t="s">
        <v>1095</v>
      </c>
      <c r="S89" s="1" t="s">
        <v>1096</v>
      </c>
      <c r="T89" s="1" t="s">
        <v>1097</v>
      </c>
      <c r="U89" s="1"/>
      <c r="V89" s="1" t="s">
        <v>1099</v>
      </c>
      <c r="W89" s="1"/>
      <c r="X89" s="1"/>
      <c r="Y89" s="1"/>
      <c r="Z89" s="1" t="s">
        <v>1106</v>
      </c>
      <c r="AA89" s="1" t="s">
        <v>1108</v>
      </c>
      <c r="AB89" s="1"/>
      <c r="AC89" s="1" t="s">
        <v>1121</v>
      </c>
      <c r="AD89" s="1" t="s">
        <v>1182</v>
      </c>
      <c r="AF89" s="2">
        <f>VALUE(Table1[[#This Row],[TotalFatalInjuries]])</f>
        <v>0</v>
      </c>
      <c r="AG89" s="2">
        <f>VALUE(Table1[[#This Row],[TotalSeriousInjuries]])</f>
        <v>0</v>
      </c>
      <c r="AH89" s="2">
        <f>VALUE(Table1[[#This Row],[TotalMinorInjuries]])</f>
        <v>0</v>
      </c>
      <c r="AI89" s="2">
        <f>VALUE(Table1[[#This Row],[TotalUninjured]])</f>
        <v>2</v>
      </c>
      <c r="AJ89" s="2">
        <f t="shared" si="1"/>
        <v>2</v>
      </c>
      <c r="AK89" s="2" t="str">
        <f>RIGHT(Table1[[#This Row],[Location]],2)</f>
        <v>TX</v>
      </c>
      <c r="AL89" s="2">
        <f>YEAR(Table1[[#This Row],[EventDate]])</f>
        <v>2011</v>
      </c>
    </row>
    <row r="90" spans="1:38" x14ac:dyDescent="0.25">
      <c r="A90" s="1" t="s">
        <v>118</v>
      </c>
      <c r="B90" s="1" t="s">
        <v>138</v>
      </c>
      <c r="C90" s="1" t="s">
        <v>227</v>
      </c>
      <c r="D90" s="1" t="s">
        <v>328</v>
      </c>
      <c r="E90" s="1" t="s">
        <v>436</v>
      </c>
      <c r="F90" s="1" t="s">
        <v>456</v>
      </c>
      <c r="G90" s="1" t="s">
        <v>535</v>
      </c>
      <c r="H90" s="1" t="s">
        <v>632</v>
      </c>
      <c r="I90" s="1" t="s">
        <v>711</v>
      </c>
      <c r="J90" s="1" t="s">
        <v>785</v>
      </c>
      <c r="K90" s="1" t="s">
        <v>798</v>
      </c>
      <c r="L90" s="1" t="s">
        <v>799</v>
      </c>
      <c r="M90" s="1" t="s">
        <v>801</v>
      </c>
      <c r="N90" s="1" t="s">
        <v>888</v>
      </c>
      <c r="O90" s="1" t="s">
        <v>984</v>
      </c>
      <c r="P90" s="1" t="s">
        <v>1075</v>
      </c>
      <c r="Q90" s="1" t="s">
        <v>1094</v>
      </c>
      <c r="R90" s="1" t="s">
        <v>1095</v>
      </c>
      <c r="S90" s="1" t="s">
        <v>1096</v>
      </c>
      <c r="T90" s="1" t="s">
        <v>1097</v>
      </c>
      <c r="U90" s="1"/>
      <c r="V90" s="1" t="s">
        <v>1104</v>
      </c>
      <c r="W90" s="1"/>
      <c r="X90" s="1"/>
      <c r="Y90" s="1"/>
      <c r="Z90" s="1" t="s">
        <v>1095</v>
      </c>
      <c r="AA90" s="1" t="s">
        <v>1108</v>
      </c>
      <c r="AB90" s="1" t="s">
        <v>1110</v>
      </c>
      <c r="AC90" s="1" t="s">
        <v>1121</v>
      </c>
      <c r="AD90" s="1" t="s">
        <v>1183</v>
      </c>
      <c r="AF90" s="2">
        <f>VALUE(Table1[[#This Row],[TotalFatalInjuries]])</f>
        <v>0</v>
      </c>
      <c r="AG90" s="2">
        <f>VALUE(Table1[[#This Row],[TotalSeriousInjuries]])</f>
        <v>0</v>
      </c>
      <c r="AH90" s="2">
        <f>VALUE(Table1[[#This Row],[TotalMinorInjuries]])</f>
        <v>0</v>
      </c>
      <c r="AI90" s="2">
        <f>VALUE(Table1[[#This Row],[TotalUninjured]])</f>
        <v>1</v>
      </c>
      <c r="AJ90" s="2">
        <f t="shared" si="1"/>
        <v>1</v>
      </c>
      <c r="AK90" s="2" t="str">
        <f>RIGHT(Table1[[#This Row],[Location]],2)</f>
        <v>OH</v>
      </c>
      <c r="AL90" s="2">
        <f>YEAR(Table1[[#This Row],[EventDate]])</f>
        <v>2011</v>
      </c>
    </row>
    <row r="91" spans="1:38" x14ac:dyDescent="0.25">
      <c r="A91" s="1" t="s">
        <v>119</v>
      </c>
      <c r="B91" s="1" t="s">
        <v>138</v>
      </c>
      <c r="C91" s="1" t="s">
        <v>228</v>
      </c>
      <c r="D91" s="1" t="s">
        <v>329</v>
      </c>
      <c r="E91" s="1" t="s">
        <v>437</v>
      </c>
      <c r="F91" s="1" t="s">
        <v>456</v>
      </c>
      <c r="G91" s="1" t="s">
        <v>536</v>
      </c>
      <c r="H91" s="1" t="s">
        <v>633</v>
      </c>
      <c r="I91" s="1"/>
      <c r="J91" s="1"/>
      <c r="K91" s="1" t="s">
        <v>1195</v>
      </c>
      <c r="L91" s="1" t="s">
        <v>799</v>
      </c>
      <c r="M91" s="1" t="s">
        <v>801</v>
      </c>
      <c r="N91" s="1" t="s">
        <v>809</v>
      </c>
      <c r="O91" s="1" t="s">
        <v>985</v>
      </c>
      <c r="P91" s="1" t="s">
        <v>1076</v>
      </c>
      <c r="Q91" s="1" t="s">
        <v>1093</v>
      </c>
      <c r="R91" s="1" t="s">
        <v>1095</v>
      </c>
      <c r="S91" s="1" t="s">
        <v>1096</v>
      </c>
      <c r="T91" s="1" t="s">
        <v>1097</v>
      </c>
      <c r="U91" s="1"/>
      <c r="V91" s="1" t="s">
        <v>1099</v>
      </c>
      <c r="W91" s="1" t="s">
        <v>1106</v>
      </c>
      <c r="X91" s="1"/>
      <c r="Y91" s="1"/>
      <c r="Z91" s="1"/>
      <c r="AA91" s="1" t="s">
        <v>1108</v>
      </c>
      <c r="AB91" s="1"/>
      <c r="AC91" s="1" t="s">
        <v>1121</v>
      </c>
      <c r="AD91" s="1" t="s">
        <v>1184</v>
      </c>
      <c r="AF91" s="2">
        <f>VALUE(Table1[[#This Row],[TotalFatalInjuries]])</f>
        <v>2</v>
      </c>
      <c r="AG91" s="2">
        <f>VALUE(Table1[[#This Row],[TotalSeriousInjuries]])</f>
        <v>0</v>
      </c>
      <c r="AH91" s="2">
        <f>VALUE(Table1[[#This Row],[TotalMinorInjuries]])</f>
        <v>0</v>
      </c>
      <c r="AI91" s="2">
        <f>VALUE(Table1[[#This Row],[TotalUninjured]])</f>
        <v>0</v>
      </c>
      <c r="AJ91" s="2">
        <f t="shared" si="1"/>
        <v>2</v>
      </c>
      <c r="AK91" s="2" t="str">
        <f>RIGHT(Table1[[#This Row],[Location]],2)</f>
        <v>SC</v>
      </c>
      <c r="AL91" s="2">
        <f>YEAR(Table1[[#This Row],[EventDate]])</f>
        <v>2011</v>
      </c>
    </row>
    <row r="92" spans="1:38" x14ac:dyDescent="0.25">
      <c r="A92" s="1" t="s">
        <v>120</v>
      </c>
      <c r="B92" s="1" t="s">
        <v>138</v>
      </c>
      <c r="C92" s="1" t="s">
        <v>229</v>
      </c>
      <c r="D92" s="1" t="s">
        <v>330</v>
      </c>
      <c r="E92" s="1" t="s">
        <v>438</v>
      </c>
      <c r="F92" s="1" t="s">
        <v>456</v>
      </c>
      <c r="G92" s="1" t="s">
        <v>537</v>
      </c>
      <c r="H92" s="1" t="s">
        <v>634</v>
      </c>
      <c r="I92" s="1" t="s">
        <v>712</v>
      </c>
      <c r="J92" s="1" t="s">
        <v>786</v>
      </c>
      <c r="K92" s="1" t="s">
        <v>1195</v>
      </c>
      <c r="L92" s="1" t="s">
        <v>799</v>
      </c>
      <c r="M92" s="1" t="s">
        <v>801</v>
      </c>
      <c r="N92" s="1" t="s">
        <v>889</v>
      </c>
      <c r="O92" s="1" t="s">
        <v>986</v>
      </c>
      <c r="P92" s="1" t="s">
        <v>1077</v>
      </c>
      <c r="Q92" s="1" t="s">
        <v>1093</v>
      </c>
      <c r="R92" s="1" t="s">
        <v>1095</v>
      </c>
      <c r="S92" s="1" t="s">
        <v>1096</v>
      </c>
      <c r="T92" s="1" t="s">
        <v>1097</v>
      </c>
      <c r="U92" s="1"/>
      <c r="V92" s="1" t="s">
        <v>1099</v>
      </c>
      <c r="W92" s="1" t="s">
        <v>1095</v>
      </c>
      <c r="X92" s="1"/>
      <c r="Y92" s="1"/>
      <c r="Z92" s="1"/>
      <c r="AA92" s="1" t="s">
        <v>1108</v>
      </c>
      <c r="AB92" s="1" t="s">
        <v>1111</v>
      </c>
      <c r="AC92" s="1" t="s">
        <v>1121</v>
      </c>
      <c r="AD92" s="1" t="s">
        <v>1185</v>
      </c>
      <c r="AF92" s="2">
        <f>VALUE(Table1[[#This Row],[TotalFatalInjuries]])</f>
        <v>1</v>
      </c>
      <c r="AG92" s="2">
        <f>VALUE(Table1[[#This Row],[TotalSeriousInjuries]])</f>
        <v>0</v>
      </c>
      <c r="AH92" s="2">
        <f>VALUE(Table1[[#This Row],[TotalMinorInjuries]])</f>
        <v>0</v>
      </c>
      <c r="AI92" s="2">
        <f>VALUE(Table1[[#This Row],[TotalUninjured]])</f>
        <v>0</v>
      </c>
      <c r="AJ92" s="2">
        <f t="shared" si="1"/>
        <v>1</v>
      </c>
      <c r="AK92" s="2" t="str">
        <f>RIGHT(Table1[[#This Row],[Location]],2)</f>
        <v>MI</v>
      </c>
      <c r="AL92" s="2">
        <f>YEAR(Table1[[#This Row],[EventDate]])</f>
        <v>2011</v>
      </c>
    </row>
    <row r="93" spans="1:38" x14ac:dyDescent="0.25">
      <c r="A93" s="1" t="s">
        <v>121</v>
      </c>
      <c r="B93" s="1" t="s">
        <v>138</v>
      </c>
      <c r="C93" s="1" t="s">
        <v>230</v>
      </c>
      <c r="D93" s="1" t="s">
        <v>331</v>
      </c>
      <c r="E93" s="1" t="s">
        <v>439</v>
      </c>
      <c r="F93" s="1" t="s">
        <v>456</v>
      </c>
      <c r="G93" s="1" t="s">
        <v>527</v>
      </c>
      <c r="H93" s="1" t="s">
        <v>635</v>
      </c>
      <c r="I93" s="1"/>
      <c r="J93" s="1"/>
      <c r="K93" s="1" t="s">
        <v>798</v>
      </c>
      <c r="L93" s="1" t="s">
        <v>799</v>
      </c>
      <c r="M93" s="1" t="s">
        <v>801</v>
      </c>
      <c r="N93" s="1" t="s">
        <v>890</v>
      </c>
      <c r="O93" s="1" t="s">
        <v>963</v>
      </c>
      <c r="P93" s="1" t="s">
        <v>1078</v>
      </c>
      <c r="Q93" s="1" t="s">
        <v>1093</v>
      </c>
      <c r="R93" s="1" t="s">
        <v>1095</v>
      </c>
      <c r="S93" s="1" t="s">
        <v>1096</v>
      </c>
      <c r="T93" s="1" t="s">
        <v>1097</v>
      </c>
      <c r="U93" s="1"/>
      <c r="V93" s="1" t="s">
        <v>1099</v>
      </c>
      <c r="W93" s="1"/>
      <c r="X93" s="1" t="s">
        <v>1095</v>
      </c>
      <c r="Y93" s="1"/>
      <c r="Z93" s="1"/>
      <c r="AA93" s="1" t="s">
        <v>1108</v>
      </c>
      <c r="AB93" s="1" t="s">
        <v>1111</v>
      </c>
      <c r="AC93" s="1" t="s">
        <v>1121</v>
      </c>
      <c r="AD93" s="1" t="s">
        <v>1184</v>
      </c>
      <c r="AF93" s="2">
        <f>VALUE(Table1[[#This Row],[TotalFatalInjuries]])</f>
        <v>0</v>
      </c>
      <c r="AG93" s="2">
        <f>VALUE(Table1[[#This Row],[TotalSeriousInjuries]])</f>
        <v>1</v>
      </c>
      <c r="AH93" s="2">
        <f>VALUE(Table1[[#This Row],[TotalMinorInjuries]])</f>
        <v>0</v>
      </c>
      <c r="AI93" s="2">
        <f>VALUE(Table1[[#This Row],[TotalUninjured]])</f>
        <v>0</v>
      </c>
      <c r="AJ93" s="2">
        <f t="shared" si="1"/>
        <v>1</v>
      </c>
      <c r="AK93" s="2" t="str">
        <f>RIGHT(Table1[[#This Row],[Location]],2)</f>
        <v>ID</v>
      </c>
      <c r="AL93" s="2">
        <f>YEAR(Table1[[#This Row],[EventDate]])</f>
        <v>2011</v>
      </c>
    </row>
    <row r="94" spans="1:38" x14ac:dyDescent="0.25">
      <c r="A94" s="1" t="s">
        <v>122</v>
      </c>
      <c r="B94" s="1" t="s">
        <v>138</v>
      </c>
      <c r="C94" s="1" t="s">
        <v>231</v>
      </c>
      <c r="D94" s="1" t="s">
        <v>332</v>
      </c>
      <c r="E94" s="1" t="s">
        <v>440</v>
      </c>
      <c r="F94" s="1" t="s">
        <v>456</v>
      </c>
      <c r="G94" s="1" t="s">
        <v>538</v>
      </c>
      <c r="H94" s="1" t="s">
        <v>636</v>
      </c>
      <c r="I94" s="1" t="s">
        <v>713</v>
      </c>
      <c r="J94" s="1" t="s">
        <v>787</v>
      </c>
      <c r="K94" s="1" t="s">
        <v>798</v>
      </c>
      <c r="L94" s="1" t="s">
        <v>799</v>
      </c>
      <c r="M94" s="1" t="s">
        <v>801</v>
      </c>
      <c r="N94" s="1" t="s">
        <v>891</v>
      </c>
      <c r="O94" s="1" t="s">
        <v>987</v>
      </c>
      <c r="P94" s="1" t="s">
        <v>1079</v>
      </c>
      <c r="Q94" s="1" t="s">
        <v>1093</v>
      </c>
      <c r="R94" s="1" t="s">
        <v>1095</v>
      </c>
      <c r="S94" s="1" t="s">
        <v>1096</v>
      </c>
      <c r="T94" s="1" t="s">
        <v>1097</v>
      </c>
      <c r="U94" s="1"/>
      <c r="V94" s="1" t="s">
        <v>1099</v>
      </c>
      <c r="W94" s="1"/>
      <c r="X94" s="1" t="s">
        <v>1095</v>
      </c>
      <c r="Y94" s="1"/>
      <c r="Z94" s="1"/>
      <c r="AA94" s="1" t="s">
        <v>1108</v>
      </c>
      <c r="AB94" s="1" t="s">
        <v>1110</v>
      </c>
      <c r="AC94" s="1" t="s">
        <v>1121</v>
      </c>
      <c r="AD94" s="1" t="s">
        <v>1186</v>
      </c>
      <c r="AF94" s="2">
        <f>VALUE(Table1[[#This Row],[TotalFatalInjuries]])</f>
        <v>0</v>
      </c>
      <c r="AG94" s="2">
        <f>VALUE(Table1[[#This Row],[TotalSeriousInjuries]])</f>
        <v>1</v>
      </c>
      <c r="AH94" s="2">
        <f>VALUE(Table1[[#This Row],[TotalMinorInjuries]])</f>
        <v>0</v>
      </c>
      <c r="AI94" s="2">
        <f>VALUE(Table1[[#This Row],[TotalUninjured]])</f>
        <v>0</v>
      </c>
      <c r="AJ94" s="2">
        <f t="shared" si="1"/>
        <v>1</v>
      </c>
      <c r="AK94" s="2" t="str">
        <f>RIGHT(Table1[[#This Row],[Location]],2)</f>
        <v>WI</v>
      </c>
      <c r="AL94" s="2">
        <f>YEAR(Table1[[#This Row],[EventDate]])</f>
        <v>2011</v>
      </c>
    </row>
    <row r="95" spans="1:38" x14ac:dyDescent="0.25">
      <c r="A95" s="1" t="s">
        <v>123</v>
      </c>
      <c r="B95" s="1" t="s">
        <v>138</v>
      </c>
      <c r="C95" s="1" t="s">
        <v>232</v>
      </c>
      <c r="D95" s="1" t="s">
        <v>333</v>
      </c>
      <c r="E95" s="1" t="s">
        <v>441</v>
      </c>
      <c r="F95" s="1" t="s">
        <v>456</v>
      </c>
      <c r="G95" s="1" t="s">
        <v>539</v>
      </c>
      <c r="H95" s="1" t="s">
        <v>637</v>
      </c>
      <c r="I95" s="1" t="s">
        <v>714</v>
      </c>
      <c r="J95" s="1" t="s">
        <v>788</v>
      </c>
      <c r="K95" s="1" t="s">
        <v>798</v>
      </c>
      <c r="L95" s="1" t="s">
        <v>799</v>
      </c>
      <c r="M95" s="1" t="s">
        <v>801</v>
      </c>
      <c r="N95" s="1" t="s">
        <v>892</v>
      </c>
      <c r="O95" s="1" t="s">
        <v>988</v>
      </c>
      <c r="P95" s="1" t="s">
        <v>1080</v>
      </c>
      <c r="Q95" s="1" t="s">
        <v>1094</v>
      </c>
      <c r="R95" s="1" t="s">
        <v>1095</v>
      </c>
      <c r="S95" s="1" t="s">
        <v>1096</v>
      </c>
      <c r="T95" s="1" t="s">
        <v>1097</v>
      </c>
      <c r="U95" s="1"/>
      <c r="V95" s="1" t="s">
        <v>1099</v>
      </c>
      <c r="W95" s="1"/>
      <c r="X95" s="1"/>
      <c r="Y95" s="1" t="s">
        <v>1095</v>
      </c>
      <c r="Z95" s="1"/>
      <c r="AA95" s="1" t="s">
        <v>1108</v>
      </c>
      <c r="AB95" s="1" t="s">
        <v>1110</v>
      </c>
      <c r="AC95" s="1" t="s">
        <v>1121</v>
      </c>
      <c r="AD95" s="1" t="s">
        <v>1187</v>
      </c>
      <c r="AF95" s="2">
        <f>VALUE(Table1[[#This Row],[TotalFatalInjuries]])</f>
        <v>0</v>
      </c>
      <c r="AG95" s="2">
        <f>VALUE(Table1[[#This Row],[TotalSeriousInjuries]])</f>
        <v>0</v>
      </c>
      <c r="AH95" s="2">
        <f>VALUE(Table1[[#This Row],[TotalMinorInjuries]])</f>
        <v>1</v>
      </c>
      <c r="AI95" s="2">
        <f>VALUE(Table1[[#This Row],[TotalUninjured]])</f>
        <v>0</v>
      </c>
      <c r="AJ95" s="2">
        <f t="shared" si="1"/>
        <v>1</v>
      </c>
      <c r="AK95" s="2" t="str">
        <f>RIGHT(Table1[[#This Row],[Location]],2)</f>
        <v>TX</v>
      </c>
      <c r="AL95" s="2">
        <f>YEAR(Table1[[#This Row],[EventDate]])</f>
        <v>2011</v>
      </c>
    </row>
    <row r="96" spans="1:38" x14ac:dyDescent="0.25">
      <c r="A96" s="1" t="s">
        <v>124</v>
      </c>
      <c r="B96" s="1" t="s">
        <v>138</v>
      </c>
      <c r="C96" s="1" t="s">
        <v>233</v>
      </c>
      <c r="D96" s="1" t="s">
        <v>334</v>
      </c>
      <c r="E96" s="1" t="s">
        <v>442</v>
      </c>
      <c r="F96" s="1" t="s">
        <v>456</v>
      </c>
      <c r="G96" s="1" t="s">
        <v>540</v>
      </c>
      <c r="H96" s="1" t="s">
        <v>638</v>
      </c>
      <c r="I96" s="1" t="s">
        <v>715</v>
      </c>
      <c r="J96" s="1" t="s">
        <v>789</v>
      </c>
      <c r="K96" s="1" t="s">
        <v>1195</v>
      </c>
      <c r="L96" s="1" t="s">
        <v>800</v>
      </c>
      <c r="M96" s="1" t="s">
        <v>801</v>
      </c>
      <c r="N96" s="1" t="s">
        <v>893</v>
      </c>
      <c r="O96" s="1" t="s">
        <v>989</v>
      </c>
      <c r="P96" s="1" t="s">
        <v>1081</v>
      </c>
      <c r="Q96" s="1" t="s">
        <v>1093</v>
      </c>
      <c r="R96" s="1" t="s">
        <v>1095</v>
      </c>
      <c r="S96" s="1" t="s">
        <v>1096</v>
      </c>
      <c r="T96" s="1" t="s">
        <v>1097</v>
      </c>
      <c r="U96" s="1"/>
      <c r="V96" s="1" t="s">
        <v>1099</v>
      </c>
      <c r="W96" s="1" t="s">
        <v>1106</v>
      </c>
      <c r="X96" s="1"/>
      <c r="Y96" s="1"/>
      <c r="Z96" s="1"/>
      <c r="AA96" s="1" t="s">
        <v>1108</v>
      </c>
      <c r="AB96" s="1" t="s">
        <v>1110</v>
      </c>
      <c r="AC96" s="1" t="s">
        <v>1121</v>
      </c>
      <c r="AD96" s="1" t="s">
        <v>1164</v>
      </c>
      <c r="AF96" s="2">
        <f>VALUE(Table1[[#This Row],[TotalFatalInjuries]])</f>
        <v>2</v>
      </c>
      <c r="AG96" s="2">
        <f>VALUE(Table1[[#This Row],[TotalSeriousInjuries]])</f>
        <v>0</v>
      </c>
      <c r="AH96" s="2">
        <f>VALUE(Table1[[#This Row],[TotalMinorInjuries]])</f>
        <v>0</v>
      </c>
      <c r="AI96" s="2">
        <f>VALUE(Table1[[#This Row],[TotalUninjured]])</f>
        <v>0</v>
      </c>
      <c r="AJ96" s="2">
        <f t="shared" si="1"/>
        <v>2</v>
      </c>
      <c r="AK96" s="2" t="str">
        <f>RIGHT(Table1[[#This Row],[Location]],2)</f>
        <v>TX</v>
      </c>
      <c r="AL96" s="2">
        <f>YEAR(Table1[[#This Row],[EventDate]])</f>
        <v>2011</v>
      </c>
    </row>
    <row r="97" spans="1:38" x14ac:dyDescent="0.25">
      <c r="A97" s="1" t="s">
        <v>125</v>
      </c>
      <c r="B97" s="1" t="s">
        <v>138</v>
      </c>
      <c r="C97" s="1" t="s">
        <v>234</v>
      </c>
      <c r="D97" s="1" t="s">
        <v>335</v>
      </c>
      <c r="E97" s="1" t="s">
        <v>443</v>
      </c>
      <c r="F97" s="1" t="s">
        <v>456</v>
      </c>
      <c r="G97" s="1" t="s">
        <v>541</v>
      </c>
      <c r="H97" s="1" t="s">
        <v>639</v>
      </c>
      <c r="I97" s="1" t="s">
        <v>716</v>
      </c>
      <c r="J97" s="1" t="s">
        <v>790</v>
      </c>
      <c r="K97" s="1" t="s">
        <v>798</v>
      </c>
      <c r="L97" s="1" t="s">
        <v>799</v>
      </c>
      <c r="M97" s="1" t="s">
        <v>801</v>
      </c>
      <c r="N97" s="1" t="s">
        <v>894</v>
      </c>
      <c r="O97" s="1" t="s">
        <v>990</v>
      </c>
      <c r="P97" s="1" t="s">
        <v>1082</v>
      </c>
      <c r="Q97" s="1" t="s">
        <v>1093</v>
      </c>
      <c r="R97" s="1" t="s">
        <v>1095</v>
      </c>
      <c r="S97" s="1" t="s">
        <v>1096</v>
      </c>
      <c r="T97" s="1" t="s">
        <v>1097</v>
      </c>
      <c r="U97" s="1"/>
      <c r="V97" s="1" t="s">
        <v>1099</v>
      </c>
      <c r="W97" s="1"/>
      <c r="X97" s="1"/>
      <c r="Y97" s="1"/>
      <c r="Z97" s="1" t="s">
        <v>1106</v>
      </c>
      <c r="AA97" s="1" t="s">
        <v>1108</v>
      </c>
      <c r="AB97" s="1" t="s">
        <v>1111</v>
      </c>
      <c r="AC97" s="1" t="s">
        <v>1121</v>
      </c>
      <c r="AD97" s="1" t="s">
        <v>1175</v>
      </c>
      <c r="AF97" s="2">
        <f>VALUE(Table1[[#This Row],[TotalFatalInjuries]])</f>
        <v>0</v>
      </c>
      <c r="AG97" s="2">
        <f>VALUE(Table1[[#This Row],[TotalSeriousInjuries]])</f>
        <v>0</v>
      </c>
      <c r="AH97" s="2">
        <f>VALUE(Table1[[#This Row],[TotalMinorInjuries]])</f>
        <v>0</v>
      </c>
      <c r="AI97" s="2">
        <f>VALUE(Table1[[#This Row],[TotalUninjured]])</f>
        <v>2</v>
      </c>
      <c r="AJ97" s="2">
        <f t="shared" si="1"/>
        <v>2</v>
      </c>
      <c r="AK97" s="2" t="str">
        <f>RIGHT(Table1[[#This Row],[Location]],2)</f>
        <v>GA</v>
      </c>
      <c r="AL97" s="2">
        <f>YEAR(Table1[[#This Row],[EventDate]])</f>
        <v>2011</v>
      </c>
    </row>
    <row r="98" spans="1:38" x14ac:dyDescent="0.25">
      <c r="A98" s="1" t="s">
        <v>126</v>
      </c>
      <c r="B98" s="1" t="s">
        <v>138</v>
      </c>
      <c r="C98" s="1" t="s">
        <v>235</v>
      </c>
      <c r="D98" s="1" t="s">
        <v>336</v>
      </c>
      <c r="E98" s="1" t="s">
        <v>444</v>
      </c>
      <c r="F98" s="1" t="s">
        <v>456</v>
      </c>
      <c r="G98" s="1" t="s">
        <v>542</v>
      </c>
      <c r="H98" s="1" t="s">
        <v>640</v>
      </c>
      <c r="I98" s="1"/>
      <c r="J98" s="1" t="s">
        <v>726</v>
      </c>
      <c r="K98" s="1" t="s">
        <v>798</v>
      </c>
      <c r="L98" s="1" t="s">
        <v>799</v>
      </c>
      <c r="M98" s="1" t="s">
        <v>801</v>
      </c>
      <c r="N98" s="1" t="s">
        <v>895</v>
      </c>
      <c r="O98" s="1" t="s">
        <v>991</v>
      </c>
      <c r="P98" s="1" t="s">
        <v>1083</v>
      </c>
      <c r="Q98" s="1" t="s">
        <v>1094</v>
      </c>
      <c r="R98" s="1" t="s">
        <v>1095</v>
      </c>
      <c r="S98" s="1" t="s">
        <v>1096</v>
      </c>
      <c r="T98" s="1" t="s">
        <v>1097</v>
      </c>
      <c r="U98" s="1"/>
      <c r="V98" s="1" t="s">
        <v>1099</v>
      </c>
      <c r="W98" s="1"/>
      <c r="X98" s="1" t="s">
        <v>1106</v>
      </c>
      <c r="Y98" s="1"/>
      <c r="Z98" s="1"/>
      <c r="AA98" s="1" t="s">
        <v>1108</v>
      </c>
      <c r="AB98" s="1" t="s">
        <v>1114</v>
      </c>
      <c r="AC98" s="1" t="s">
        <v>1121</v>
      </c>
      <c r="AD98" s="1" t="s">
        <v>1188</v>
      </c>
      <c r="AF98" s="2">
        <f>VALUE(Table1[[#This Row],[TotalFatalInjuries]])</f>
        <v>0</v>
      </c>
      <c r="AG98" s="2">
        <f>VALUE(Table1[[#This Row],[TotalSeriousInjuries]])</f>
        <v>2</v>
      </c>
      <c r="AH98" s="2">
        <f>VALUE(Table1[[#This Row],[TotalMinorInjuries]])</f>
        <v>0</v>
      </c>
      <c r="AI98" s="2">
        <f>VALUE(Table1[[#This Row],[TotalUninjured]])</f>
        <v>0</v>
      </c>
      <c r="AJ98" s="2">
        <f t="shared" si="1"/>
        <v>2</v>
      </c>
      <c r="AK98" s="2" t="str">
        <f>RIGHT(Table1[[#This Row],[Location]],2)</f>
        <v>PA</v>
      </c>
      <c r="AL98" s="2">
        <f>YEAR(Table1[[#This Row],[EventDate]])</f>
        <v>2011</v>
      </c>
    </row>
    <row r="99" spans="1:38" x14ac:dyDescent="0.25">
      <c r="A99" s="1" t="s">
        <v>127</v>
      </c>
      <c r="B99" s="1" t="s">
        <v>138</v>
      </c>
      <c r="C99" s="1" t="s">
        <v>236</v>
      </c>
      <c r="D99" s="1" t="s">
        <v>337</v>
      </c>
      <c r="E99" s="1" t="s">
        <v>445</v>
      </c>
      <c r="F99" s="1" t="s">
        <v>456</v>
      </c>
      <c r="G99" s="1" t="s">
        <v>543</v>
      </c>
      <c r="H99" s="1" t="s">
        <v>641</v>
      </c>
      <c r="I99" s="1"/>
      <c r="J99" s="1"/>
      <c r="K99" s="1" t="s">
        <v>798</v>
      </c>
      <c r="L99" s="1" t="s">
        <v>799</v>
      </c>
      <c r="M99" s="1" t="s">
        <v>801</v>
      </c>
      <c r="N99" s="1" t="s">
        <v>896</v>
      </c>
      <c r="O99" s="1" t="s">
        <v>911</v>
      </c>
      <c r="P99" s="1" t="s">
        <v>1004</v>
      </c>
      <c r="Q99" s="1" t="s">
        <v>1093</v>
      </c>
      <c r="R99" s="1" t="s">
        <v>1095</v>
      </c>
      <c r="S99" s="1" t="s">
        <v>1096</v>
      </c>
      <c r="T99" s="1" t="s">
        <v>1097</v>
      </c>
      <c r="U99" s="1"/>
      <c r="V99" s="1" t="s">
        <v>1099</v>
      </c>
      <c r="W99" s="1"/>
      <c r="X99" s="1"/>
      <c r="Y99" s="1"/>
      <c r="Z99" s="1" t="s">
        <v>1106</v>
      </c>
      <c r="AA99" s="1" t="s">
        <v>1108</v>
      </c>
      <c r="AB99" s="1"/>
      <c r="AC99" s="1" t="s">
        <v>1121</v>
      </c>
      <c r="AD99" s="1" t="s">
        <v>288</v>
      </c>
      <c r="AF99" s="2">
        <f>VALUE(Table1[[#This Row],[TotalFatalInjuries]])</f>
        <v>0</v>
      </c>
      <c r="AG99" s="2">
        <f>VALUE(Table1[[#This Row],[TotalSeriousInjuries]])</f>
        <v>0</v>
      </c>
      <c r="AH99" s="2">
        <f>VALUE(Table1[[#This Row],[TotalMinorInjuries]])</f>
        <v>0</v>
      </c>
      <c r="AI99" s="2">
        <f>VALUE(Table1[[#This Row],[TotalUninjured]])</f>
        <v>2</v>
      </c>
      <c r="AJ99" s="2">
        <f t="shared" si="1"/>
        <v>2</v>
      </c>
      <c r="AK99" s="2" t="str">
        <f>RIGHT(Table1[[#This Row],[Location]],2)</f>
        <v>SC</v>
      </c>
      <c r="AL99" s="2">
        <f>YEAR(Table1[[#This Row],[EventDate]])</f>
        <v>2011</v>
      </c>
    </row>
    <row r="100" spans="1:38" x14ac:dyDescent="0.25">
      <c r="A100" s="1" t="s">
        <v>128</v>
      </c>
      <c r="B100" s="1" t="s">
        <v>138</v>
      </c>
      <c r="C100" s="1" t="s">
        <v>237</v>
      </c>
      <c r="D100" s="1" t="s">
        <v>338</v>
      </c>
      <c r="E100" s="1" t="s">
        <v>446</v>
      </c>
      <c r="F100" s="1" t="s">
        <v>456</v>
      </c>
      <c r="G100" s="1" t="s">
        <v>544</v>
      </c>
      <c r="H100" s="1" t="s">
        <v>642</v>
      </c>
      <c r="I100" s="1" t="s">
        <v>689</v>
      </c>
      <c r="J100" s="1" t="s">
        <v>763</v>
      </c>
      <c r="K100" s="1" t="s">
        <v>798</v>
      </c>
      <c r="L100" s="1" t="s">
        <v>799</v>
      </c>
      <c r="M100" s="1" t="s">
        <v>801</v>
      </c>
      <c r="N100" s="1" t="s">
        <v>665</v>
      </c>
      <c r="O100" s="1" t="s">
        <v>992</v>
      </c>
      <c r="P100" s="1" t="s">
        <v>1084</v>
      </c>
      <c r="Q100" s="1" t="s">
        <v>1093</v>
      </c>
      <c r="R100" s="1" t="s">
        <v>1095</v>
      </c>
      <c r="S100" s="1" t="s">
        <v>1096</v>
      </c>
      <c r="T100" s="1" t="s">
        <v>1097</v>
      </c>
      <c r="U100" s="1"/>
      <c r="V100" s="1" t="s">
        <v>1099</v>
      </c>
      <c r="W100" s="1"/>
      <c r="X100" s="1" t="s">
        <v>1095</v>
      </c>
      <c r="Y100" s="1"/>
      <c r="Z100" s="1"/>
      <c r="AA100" s="1" t="s">
        <v>1108</v>
      </c>
      <c r="AB100" s="1" t="s">
        <v>1111</v>
      </c>
      <c r="AC100" s="1" t="s">
        <v>1121</v>
      </c>
      <c r="AD100" s="1" t="s">
        <v>1176</v>
      </c>
      <c r="AF100" s="2">
        <f>VALUE(Table1[[#This Row],[TotalFatalInjuries]])</f>
        <v>0</v>
      </c>
      <c r="AG100" s="2">
        <f>VALUE(Table1[[#This Row],[TotalSeriousInjuries]])</f>
        <v>1</v>
      </c>
      <c r="AH100" s="2">
        <f>VALUE(Table1[[#This Row],[TotalMinorInjuries]])</f>
        <v>0</v>
      </c>
      <c r="AI100" s="2">
        <f>VALUE(Table1[[#This Row],[TotalUninjured]])</f>
        <v>0</v>
      </c>
      <c r="AJ100" s="2">
        <f t="shared" si="1"/>
        <v>1</v>
      </c>
      <c r="AK100" s="2" t="str">
        <f>RIGHT(Table1[[#This Row],[Location]],2)</f>
        <v>MN</v>
      </c>
      <c r="AL100" s="2">
        <f>YEAR(Table1[[#This Row],[EventDate]])</f>
        <v>2011</v>
      </c>
    </row>
    <row r="101" spans="1:38" x14ac:dyDescent="0.25">
      <c r="A101" s="1" t="s">
        <v>129</v>
      </c>
      <c r="B101" s="1" t="s">
        <v>138</v>
      </c>
      <c r="C101" s="1" t="s">
        <v>238</v>
      </c>
      <c r="D101" s="1" t="s">
        <v>339</v>
      </c>
      <c r="E101" s="1" t="s">
        <v>447</v>
      </c>
      <c r="F101" s="1" t="s">
        <v>456</v>
      </c>
      <c r="G101" s="1" t="s">
        <v>545</v>
      </c>
      <c r="H101" s="1" t="s">
        <v>643</v>
      </c>
      <c r="I101" s="1"/>
      <c r="J101" s="1"/>
      <c r="K101" s="1" t="s">
        <v>1195</v>
      </c>
      <c r="L101" s="1" t="s">
        <v>799</v>
      </c>
      <c r="M101" s="1" t="s">
        <v>801</v>
      </c>
      <c r="N101" s="1" t="s">
        <v>897</v>
      </c>
      <c r="O101" s="1" t="s">
        <v>993</v>
      </c>
      <c r="P101" s="1" t="s">
        <v>1085</v>
      </c>
      <c r="Q101" s="1" t="s">
        <v>1093</v>
      </c>
      <c r="R101" s="1" t="s">
        <v>1095</v>
      </c>
      <c r="S101" s="1" t="s">
        <v>1096</v>
      </c>
      <c r="T101" s="1" t="s">
        <v>1097</v>
      </c>
      <c r="U101" s="1"/>
      <c r="V101" s="1" t="s">
        <v>1105</v>
      </c>
      <c r="W101" s="1" t="s">
        <v>1095</v>
      </c>
      <c r="X101" s="1"/>
      <c r="Y101" s="1"/>
      <c r="Z101" s="1"/>
      <c r="AA101" s="1" t="s">
        <v>1108</v>
      </c>
      <c r="AB101" s="1"/>
      <c r="AC101" s="1" t="s">
        <v>1121</v>
      </c>
      <c r="AD101" s="1" t="s">
        <v>1189</v>
      </c>
      <c r="AF101" s="2">
        <f>VALUE(Table1[[#This Row],[TotalFatalInjuries]])</f>
        <v>1</v>
      </c>
      <c r="AG101" s="2">
        <f>VALUE(Table1[[#This Row],[TotalSeriousInjuries]])</f>
        <v>0</v>
      </c>
      <c r="AH101" s="2">
        <f>VALUE(Table1[[#This Row],[TotalMinorInjuries]])</f>
        <v>0</v>
      </c>
      <c r="AI101" s="2">
        <f>VALUE(Table1[[#This Row],[TotalUninjured]])</f>
        <v>0</v>
      </c>
      <c r="AJ101" s="2">
        <f t="shared" si="1"/>
        <v>1</v>
      </c>
      <c r="AK101" s="2" t="str">
        <f>RIGHT(Table1[[#This Row],[Location]],2)</f>
        <v>FL</v>
      </c>
      <c r="AL101" s="2">
        <f>YEAR(Table1[[#This Row],[EventDate]])</f>
        <v>2011</v>
      </c>
    </row>
    <row r="102" spans="1:38" x14ac:dyDescent="0.25">
      <c r="A102" s="1" t="s">
        <v>130</v>
      </c>
      <c r="B102" s="1" t="s">
        <v>138</v>
      </c>
      <c r="C102" s="1" t="s">
        <v>239</v>
      </c>
      <c r="D102" s="1" t="s">
        <v>340</v>
      </c>
      <c r="E102" s="1" t="s">
        <v>448</v>
      </c>
      <c r="F102" s="1" t="s">
        <v>456</v>
      </c>
      <c r="G102" s="1" t="s">
        <v>546</v>
      </c>
      <c r="H102" s="1" t="s">
        <v>644</v>
      </c>
      <c r="I102" s="1" t="s">
        <v>717</v>
      </c>
      <c r="J102" s="1" t="s">
        <v>791</v>
      </c>
      <c r="K102" s="1" t="s">
        <v>1195</v>
      </c>
      <c r="L102" s="1" t="s">
        <v>799</v>
      </c>
      <c r="M102" s="1" t="s">
        <v>801</v>
      </c>
      <c r="N102" s="1" t="s">
        <v>898</v>
      </c>
      <c r="O102" s="1" t="s">
        <v>994</v>
      </c>
      <c r="P102" s="1" t="s">
        <v>1086</v>
      </c>
      <c r="Q102" s="1" t="s">
        <v>1093</v>
      </c>
      <c r="R102" s="1" t="s">
        <v>1095</v>
      </c>
      <c r="S102" s="1" t="s">
        <v>1096</v>
      </c>
      <c r="T102" s="1" t="s">
        <v>1097</v>
      </c>
      <c r="U102" s="1"/>
      <c r="V102" s="1" t="s">
        <v>1099</v>
      </c>
      <c r="W102" s="1" t="s">
        <v>1106</v>
      </c>
      <c r="X102" s="1"/>
      <c r="Y102" s="1"/>
      <c r="Z102" s="1"/>
      <c r="AA102" s="1" t="s">
        <v>1108</v>
      </c>
      <c r="AB102" s="1" t="s">
        <v>1110</v>
      </c>
      <c r="AC102" s="1" t="s">
        <v>1121</v>
      </c>
      <c r="AD102" s="1" t="s">
        <v>1190</v>
      </c>
      <c r="AF102" s="2">
        <f>VALUE(Table1[[#This Row],[TotalFatalInjuries]])</f>
        <v>2</v>
      </c>
      <c r="AG102" s="2">
        <f>VALUE(Table1[[#This Row],[TotalSeriousInjuries]])</f>
        <v>0</v>
      </c>
      <c r="AH102" s="2">
        <f>VALUE(Table1[[#This Row],[TotalMinorInjuries]])</f>
        <v>0</v>
      </c>
      <c r="AI102" s="2">
        <f>VALUE(Table1[[#This Row],[TotalUninjured]])</f>
        <v>0</v>
      </c>
      <c r="AJ102" s="2">
        <f t="shared" si="1"/>
        <v>2</v>
      </c>
      <c r="AK102" s="2" t="str">
        <f>RIGHT(Table1[[#This Row],[Location]],2)</f>
        <v>CO</v>
      </c>
      <c r="AL102" s="2">
        <f>YEAR(Table1[[#This Row],[EventDate]])</f>
        <v>2011</v>
      </c>
    </row>
    <row r="103" spans="1:38" x14ac:dyDescent="0.25">
      <c r="A103" s="1" t="s">
        <v>131</v>
      </c>
      <c r="B103" s="1" t="s">
        <v>138</v>
      </c>
      <c r="C103" s="1" t="s">
        <v>240</v>
      </c>
      <c r="D103" s="1" t="s">
        <v>341</v>
      </c>
      <c r="E103" s="1" t="s">
        <v>449</v>
      </c>
      <c r="F103" s="1" t="s">
        <v>456</v>
      </c>
      <c r="G103" s="1" t="s">
        <v>547</v>
      </c>
      <c r="H103" s="1" t="s">
        <v>645</v>
      </c>
      <c r="I103" s="1" t="s">
        <v>718</v>
      </c>
      <c r="J103" s="1" t="s">
        <v>792</v>
      </c>
      <c r="K103" s="1" t="s">
        <v>798</v>
      </c>
      <c r="L103" s="1" t="s">
        <v>799</v>
      </c>
      <c r="M103" s="1" t="s">
        <v>801</v>
      </c>
      <c r="N103" s="1" t="s">
        <v>899</v>
      </c>
      <c r="O103" s="1" t="s">
        <v>933</v>
      </c>
      <c r="P103" s="1" t="s">
        <v>1087</v>
      </c>
      <c r="Q103" s="1" t="s">
        <v>1094</v>
      </c>
      <c r="R103" s="1" t="s">
        <v>1095</v>
      </c>
      <c r="S103" s="1" t="s">
        <v>1096</v>
      </c>
      <c r="T103" s="1" t="s">
        <v>1097</v>
      </c>
      <c r="U103" s="1"/>
      <c r="V103" s="1" t="s">
        <v>1099</v>
      </c>
      <c r="W103" s="1"/>
      <c r="X103" s="1"/>
      <c r="Y103" s="1"/>
      <c r="Z103" s="1" t="s">
        <v>1106</v>
      </c>
      <c r="AA103" s="1" t="s">
        <v>1108</v>
      </c>
      <c r="AB103" s="1" t="s">
        <v>1112</v>
      </c>
      <c r="AC103" s="1" t="s">
        <v>1121</v>
      </c>
      <c r="AD103" s="1" t="s">
        <v>265</v>
      </c>
      <c r="AF103" s="2">
        <f>VALUE(Table1[[#This Row],[TotalFatalInjuries]])</f>
        <v>0</v>
      </c>
      <c r="AG103" s="2">
        <f>VALUE(Table1[[#This Row],[TotalSeriousInjuries]])</f>
        <v>0</v>
      </c>
      <c r="AH103" s="2">
        <f>VALUE(Table1[[#This Row],[TotalMinorInjuries]])</f>
        <v>0</v>
      </c>
      <c r="AI103" s="2">
        <f>VALUE(Table1[[#This Row],[TotalUninjured]])</f>
        <v>2</v>
      </c>
      <c r="AJ103" s="2">
        <f t="shared" si="1"/>
        <v>2</v>
      </c>
      <c r="AK103" s="2" t="str">
        <f>RIGHT(Table1[[#This Row],[Location]],2)</f>
        <v>AZ</v>
      </c>
      <c r="AL103" s="2">
        <f>YEAR(Table1[[#This Row],[EventDate]])</f>
        <v>2011</v>
      </c>
    </row>
    <row r="104" spans="1:38" x14ac:dyDescent="0.25">
      <c r="A104" s="1" t="s">
        <v>132</v>
      </c>
      <c r="B104" s="1" t="s">
        <v>138</v>
      </c>
      <c r="C104" s="1" t="s">
        <v>241</v>
      </c>
      <c r="D104" s="1" t="s">
        <v>342</v>
      </c>
      <c r="E104" s="1" t="s">
        <v>450</v>
      </c>
      <c r="F104" s="1" t="s">
        <v>456</v>
      </c>
      <c r="G104" s="1" t="s">
        <v>548</v>
      </c>
      <c r="H104" s="1" t="s">
        <v>646</v>
      </c>
      <c r="I104" s="1" t="s">
        <v>719</v>
      </c>
      <c r="J104" s="1" t="s">
        <v>793</v>
      </c>
      <c r="K104" s="1" t="s">
        <v>798</v>
      </c>
      <c r="L104" s="1" t="s">
        <v>799</v>
      </c>
      <c r="M104" s="1" t="s">
        <v>801</v>
      </c>
      <c r="N104" s="1" t="s">
        <v>900</v>
      </c>
      <c r="O104" s="1" t="s">
        <v>933</v>
      </c>
      <c r="P104" s="1" t="s">
        <v>1088</v>
      </c>
      <c r="Q104" s="1" t="s">
        <v>1093</v>
      </c>
      <c r="R104" s="1" t="s">
        <v>1095</v>
      </c>
      <c r="S104" s="1" t="s">
        <v>1096</v>
      </c>
      <c r="T104" s="1" t="s">
        <v>1097</v>
      </c>
      <c r="U104" s="1"/>
      <c r="V104" s="1" t="s">
        <v>1099</v>
      </c>
      <c r="W104" s="1"/>
      <c r="X104" s="1"/>
      <c r="Y104" s="1" t="s">
        <v>1095</v>
      </c>
      <c r="Z104" s="1"/>
      <c r="AA104" s="1" t="s">
        <v>1108</v>
      </c>
      <c r="AB104" s="1" t="s">
        <v>1112</v>
      </c>
      <c r="AC104" s="1" t="s">
        <v>1121</v>
      </c>
      <c r="AD104" s="1" t="s">
        <v>1188</v>
      </c>
      <c r="AF104" s="2">
        <f>VALUE(Table1[[#This Row],[TotalFatalInjuries]])</f>
        <v>0</v>
      </c>
      <c r="AG104" s="2">
        <f>VALUE(Table1[[#This Row],[TotalSeriousInjuries]])</f>
        <v>0</v>
      </c>
      <c r="AH104" s="2">
        <f>VALUE(Table1[[#This Row],[TotalMinorInjuries]])</f>
        <v>1</v>
      </c>
      <c r="AI104" s="2">
        <f>VALUE(Table1[[#This Row],[TotalUninjured]])</f>
        <v>0</v>
      </c>
      <c r="AJ104" s="2">
        <f t="shared" si="1"/>
        <v>1</v>
      </c>
      <c r="AK104" s="2" t="str">
        <f>RIGHT(Table1[[#This Row],[Location]],2)</f>
        <v>CO</v>
      </c>
      <c r="AL104" s="2">
        <f>YEAR(Table1[[#This Row],[EventDate]])</f>
        <v>2011</v>
      </c>
    </row>
    <row r="105" spans="1:38" x14ac:dyDescent="0.25">
      <c r="A105" s="1" t="s">
        <v>133</v>
      </c>
      <c r="B105" s="1" t="s">
        <v>138</v>
      </c>
      <c r="C105" s="1" t="s">
        <v>242</v>
      </c>
      <c r="D105" s="1" t="s">
        <v>343</v>
      </c>
      <c r="E105" s="1" t="s">
        <v>451</v>
      </c>
      <c r="F105" s="1" t="s">
        <v>456</v>
      </c>
      <c r="G105" s="1" t="s">
        <v>549</v>
      </c>
      <c r="H105" s="1" t="s">
        <v>647</v>
      </c>
      <c r="I105" s="1" t="s">
        <v>720</v>
      </c>
      <c r="J105" s="1" t="s">
        <v>794</v>
      </c>
      <c r="K105" s="1" t="s">
        <v>798</v>
      </c>
      <c r="L105" s="1" t="s">
        <v>799</v>
      </c>
      <c r="M105" s="1" t="s">
        <v>801</v>
      </c>
      <c r="N105" s="1" t="s">
        <v>901</v>
      </c>
      <c r="O105" s="1" t="s">
        <v>995</v>
      </c>
      <c r="P105" s="1" t="s">
        <v>1064</v>
      </c>
      <c r="Q105" s="1" t="s">
        <v>1093</v>
      </c>
      <c r="R105" s="1" t="s">
        <v>1095</v>
      </c>
      <c r="S105" s="1" t="s">
        <v>1096</v>
      </c>
      <c r="T105" s="1" t="s">
        <v>1097</v>
      </c>
      <c r="U105" s="1"/>
      <c r="V105" s="1" t="s">
        <v>1100</v>
      </c>
      <c r="W105" s="1"/>
      <c r="X105" s="1"/>
      <c r="Y105" s="1"/>
      <c r="Z105" s="1" t="s">
        <v>1107</v>
      </c>
      <c r="AA105" s="1" t="s">
        <v>1108</v>
      </c>
      <c r="AB105" s="1" t="s">
        <v>1118</v>
      </c>
      <c r="AC105" s="1" t="s">
        <v>1121</v>
      </c>
      <c r="AD105" s="1" t="s">
        <v>1191</v>
      </c>
      <c r="AF105" s="2">
        <f>VALUE(Table1[[#This Row],[TotalFatalInjuries]])</f>
        <v>0</v>
      </c>
      <c r="AG105" s="2">
        <f>VALUE(Table1[[#This Row],[TotalSeriousInjuries]])</f>
        <v>0</v>
      </c>
      <c r="AH105" s="2">
        <f>VALUE(Table1[[#This Row],[TotalMinorInjuries]])</f>
        <v>0</v>
      </c>
      <c r="AI105" s="2">
        <f>VALUE(Table1[[#This Row],[TotalUninjured]])</f>
        <v>3</v>
      </c>
      <c r="AJ105" s="2">
        <f t="shared" si="1"/>
        <v>3</v>
      </c>
      <c r="AK105" s="2" t="str">
        <f>RIGHT(Table1[[#This Row],[Location]],2)</f>
        <v>WA</v>
      </c>
      <c r="AL105" s="2">
        <f>YEAR(Table1[[#This Row],[EventDate]])</f>
        <v>2011</v>
      </c>
    </row>
    <row r="106" spans="1:38" x14ac:dyDescent="0.25">
      <c r="A106" s="1" t="s">
        <v>133</v>
      </c>
      <c r="B106" s="1" t="s">
        <v>138</v>
      </c>
      <c r="C106" s="1" t="s">
        <v>243</v>
      </c>
      <c r="D106" s="1" t="s">
        <v>343</v>
      </c>
      <c r="E106" s="1" t="s">
        <v>451</v>
      </c>
      <c r="F106" s="1" t="s">
        <v>456</v>
      </c>
      <c r="G106" s="1" t="s">
        <v>549</v>
      </c>
      <c r="H106" s="1" t="s">
        <v>647</v>
      </c>
      <c r="I106" s="1" t="s">
        <v>720</v>
      </c>
      <c r="J106" s="1" t="s">
        <v>794</v>
      </c>
      <c r="K106" s="1" t="s">
        <v>798</v>
      </c>
      <c r="L106" s="1" t="s">
        <v>799</v>
      </c>
      <c r="M106" s="1" t="s">
        <v>801</v>
      </c>
      <c r="N106" s="1" t="s">
        <v>902</v>
      </c>
      <c r="O106" s="1" t="s">
        <v>996</v>
      </c>
      <c r="P106" s="1" t="s">
        <v>1089</v>
      </c>
      <c r="Q106" s="1" t="s">
        <v>1094</v>
      </c>
      <c r="R106" s="1" t="s">
        <v>1095</v>
      </c>
      <c r="S106" s="1" t="s">
        <v>1096</v>
      </c>
      <c r="T106" s="1" t="s">
        <v>1097</v>
      </c>
      <c r="U106" s="1"/>
      <c r="V106" s="1" t="s">
        <v>1099</v>
      </c>
      <c r="W106" s="1"/>
      <c r="X106" s="1"/>
      <c r="Y106" s="1"/>
      <c r="Z106" s="1" t="s">
        <v>1107</v>
      </c>
      <c r="AA106" s="1" t="s">
        <v>1108</v>
      </c>
      <c r="AB106" s="1" t="s">
        <v>1118</v>
      </c>
      <c r="AC106" s="1" t="s">
        <v>1121</v>
      </c>
      <c r="AD106" s="1" t="s">
        <v>1191</v>
      </c>
      <c r="AF106" s="2">
        <f>VALUE(Table1[[#This Row],[TotalFatalInjuries]])</f>
        <v>0</v>
      </c>
      <c r="AG106" s="2">
        <f>VALUE(Table1[[#This Row],[TotalSeriousInjuries]])</f>
        <v>0</v>
      </c>
      <c r="AH106" s="2">
        <f>VALUE(Table1[[#This Row],[TotalMinorInjuries]])</f>
        <v>0</v>
      </c>
      <c r="AI106" s="2">
        <f>VALUE(Table1[[#This Row],[TotalUninjured]])</f>
        <v>3</v>
      </c>
      <c r="AJ106" s="2">
        <f t="shared" si="1"/>
        <v>3</v>
      </c>
      <c r="AK106" s="2" t="str">
        <f>RIGHT(Table1[[#This Row],[Location]],2)</f>
        <v>WA</v>
      </c>
      <c r="AL106" s="2">
        <f>YEAR(Table1[[#This Row],[EventDate]])</f>
        <v>2011</v>
      </c>
    </row>
    <row r="107" spans="1:38" x14ac:dyDescent="0.25">
      <c r="A107" s="1" t="s">
        <v>134</v>
      </c>
      <c r="B107" s="1" t="s">
        <v>138</v>
      </c>
      <c r="C107" s="1" t="s">
        <v>244</v>
      </c>
      <c r="D107" s="1" t="s">
        <v>344</v>
      </c>
      <c r="E107" s="1" t="s">
        <v>452</v>
      </c>
      <c r="F107" s="1" t="s">
        <v>456</v>
      </c>
      <c r="G107" s="1" t="s">
        <v>550</v>
      </c>
      <c r="H107" s="1" t="s">
        <v>648</v>
      </c>
      <c r="I107" s="1" t="s">
        <v>721</v>
      </c>
      <c r="J107" s="1" t="s">
        <v>795</v>
      </c>
      <c r="K107" s="1" t="s">
        <v>798</v>
      </c>
      <c r="L107" s="1" t="s">
        <v>799</v>
      </c>
      <c r="M107" s="1" t="s">
        <v>801</v>
      </c>
      <c r="N107" s="1" t="s">
        <v>903</v>
      </c>
      <c r="O107" s="1" t="s">
        <v>940</v>
      </c>
      <c r="P107" s="1" t="s">
        <v>1033</v>
      </c>
      <c r="Q107" s="1" t="s">
        <v>1093</v>
      </c>
      <c r="R107" s="1" t="s">
        <v>1095</v>
      </c>
      <c r="S107" s="1" t="s">
        <v>1096</v>
      </c>
      <c r="T107" s="1" t="s">
        <v>1097</v>
      </c>
      <c r="U107" s="1"/>
      <c r="V107" s="1" t="s">
        <v>1099</v>
      </c>
      <c r="W107" s="1"/>
      <c r="X107" s="1"/>
      <c r="Y107" s="1"/>
      <c r="Z107" s="1" t="s">
        <v>1106</v>
      </c>
      <c r="AA107" s="1" t="s">
        <v>1108</v>
      </c>
      <c r="AB107" s="1" t="s">
        <v>1117</v>
      </c>
      <c r="AC107" s="1" t="s">
        <v>1121</v>
      </c>
      <c r="AD107" s="1" t="s">
        <v>1192</v>
      </c>
      <c r="AF107" s="2">
        <f>VALUE(Table1[[#This Row],[TotalFatalInjuries]])</f>
        <v>0</v>
      </c>
      <c r="AG107" s="2">
        <f>VALUE(Table1[[#This Row],[TotalSeriousInjuries]])</f>
        <v>0</v>
      </c>
      <c r="AH107" s="2">
        <f>VALUE(Table1[[#This Row],[TotalMinorInjuries]])</f>
        <v>0</v>
      </c>
      <c r="AI107" s="2">
        <f>VALUE(Table1[[#This Row],[TotalUninjured]])</f>
        <v>2</v>
      </c>
      <c r="AJ107" s="2">
        <f t="shared" si="1"/>
        <v>2</v>
      </c>
      <c r="AK107" s="2" t="str">
        <f>RIGHT(Table1[[#This Row],[Location]],2)</f>
        <v>TX</v>
      </c>
      <c r="AL107" s="2">
        <f>YEAR(Table1[[#This Row],[EventDate]])</f>
        <v>2011</v>
      </c>
    </row>
    <row r="108" spans="1:38" x14ac:dyDescent="0.25">
      <c r="A108" s="1" t="s">
        <v>135</v>
      </c>
      <c r="B108" s="1" t="s">
        <v>138</v>
      </c>
      <c r="C108" s="1" t="s">
        <v>245</v>
      </c>
      <c r="D108" s="1" t="s">
        <v>345</v>
      </c>
      <c r="E108" s="1" t="s">
        <v>453</v>
      </c>
      <c r="F108" s="1" t="s">
        <v>456</v>
      </c>
      <c r="G108" s="1" t="s">
        <v>551</v>
      </c>
      <c r="H108" s="1" t="s">
        <v>649</v>
      </c>
      <c r="I108" s="1"/>
      <c r="J108" s="1"/>
      <c r="K108" s="1" t="s">
        <v>798</v>
      </c>
      <c r="L108" s="1" t="s">
        <v>799</v>
      </c>
      <c r="M108" s="1" t="s">
        <v>801</v>
      </c>
      <c r="N108" s="1" t="s">
        <v>904</v>
      </c>
      <c r="O108" s="1" t="s">
        <v>997</v>
      </c>
      <c r="P108" s="1" t="s">
        <v>1090</v>
      </c>
      <c r="Q108" s="1" t="s">
        <v>1094</v>
      </c>
      <c r="R108" s="1" t="s">
        <v>1095</v>
      </c>
      <c r="S108" s="1" t="s">
        <v>1096</v>
      </c>
      <c r="T108" s="1" t="s">
        <v>1097</v>
      </c>
      <c r="U108" s="1"/>
      <c r="V108" s="1" t="s">
        <v>1099</v>
      </c>
      <c r="W108" s="1"/>
      <c r="X108" s="1" t="s">
        <v>1095</v>
      </c>
      <c r="Y108" s="1"/>
      <c r="Z108" s="1"/>
      <c r="AA108" s="1" t="s">
        <v>1108</v>
      </c>
      <c r="AB108" s="1" t="s">
        <v>1111</v>
      </c>
      <c r="AC108" s="1" t="s">
        <v>1121</v>
      </c>
      <c r="AD108" s="1" t="s">
        <v>1188</v>
      </c>
      <c r="AF108" s="2">
        <f>VALUE(Table1[[#This Row],[TotalFatalInjuries]])</f>
        <v>0</v>
      </c>
      <c r="AG108" s="2">
        <f>VALUE(Table1[[#This Row],[TotalSeriousInjuries]])</f>
        <v>1</v>
      </c>
      <c r="AH108" s="2">
        <f>VALUE(Table1[[#This Row],[TotalMinorInjuries]])</f>
        <v>0</v>
      </c>
      <c r="AI108" s="2">
        <f>VALUE(Table1[[#This Row],[TotalUninjured]])</f>
        <v>0</v>
      </c>
      <c r="AJ108" s="2">
        <f t="shared" si="1"/>
        <v>1</v>
      </c>
      <c r="AK108" s="2" t="str">
        <f>RIGHT(Table1[[#This Row],[Location]],2)</f>
        <v>AL</v>
      </c>
      <c r="AL108" s="2">
        <f>YEAR(Table1[[#This Row],[EventDate]])</f>
        <v>2011</v>
      </c>
    </row>
    <row r="109" spans="1:38" x14ac:dyDescent="0.25">
      <c r="A109" s="1" t="s">
        <v>136</v>
      </c>
      <c r="B109" s="1" t="s">
        <v>138</v>
      </c>
      <c r="C109" s="1" t="s">
        <v>246</v>
      </c>
      <c r="D109" s="1" t="s">
        <v>346</v>
      </c>
      <c r="E109" s="1" t="s">
        <v>454</v>
      </c>
      <c r="F109" s="1" t="s">
        <v>456</v>
      </c>
      <c r="G109" s="1" t="s">
        <v>552</v>
      </c>
      <c r="H109" s="1" t="s">
        <v>650</v>
      </c>
      <c r="I109" s="1" t="s">
        <v>722</v>
      </c>
      <c r="J109" s="1" t="s">
        <v>796</v>
      </c>
      <c r="K109" s="1" t="s">
        <v>798</v>
      </c>
      <c r="L109" s="1" t="s">
        <v>799</v>
      </c>
      <c r="M109" s="1" t="s">
        <v>801</v>
      </c>
      <c r="N109" s="1" t="s">
        <v>905</v>
      </c>
      <c r="O109" s="1" t="s">
        <v>998</v>
      </c>
      <c r="P109" s="1" t="s">
        <v>1091</v>
      </c>
      <c r="Q109" s="1" t="s">
        <v>1094</v>
      </c>
      <c r="R109" s="1" t="s">
        <v>1095</v>
      </c>
      <c r="S109" s="1" t="s">
        <v>1096</v>
      </c>
      <c r="T109" s="1" t="s">
        <v>1097</v>
      </c>
      <c r="U109" s="1"/>
      <c r="V109" s="1" t="s">
        <v>1099</v>
      </c>
      <c r="W109" s="1"/>
      <c r="X109" s="1"/>
      <c r="Y109" s="1"/>
      <c r="Z109" s="1" t="s">
        <v>1095</v>
      </c>
      <c r="AA109" s="1" t="s">
        <v>1108</v>
      </c>
      <c r="AB109" s="1" t="s">
        <v>1110</v>
      </c>
      <c r="AC109" s="1" t="s">
        <v>1121</v>
      </c>
      <c r="AD109" s="1" t="s">
        <v>1193</v>
      </c>
      <c r="AF109" s="2">
        <f>VALUE(Table1[[#This Row],[TotalFatalInjuries]])</f>
        <v>0</v>
      </c>
      <c r="AG109" s="2">
        <f>VALUE(Table1[[#This Row],[TotalSeriousInjuries]])</f>
        <v>0</v>
      </c>
      <c r="AH109" s="2">
        <f>VALUE(Table1[[#This Row],[TotalMinorInjuries]])</f>
        <v>0</v>
      </c>
      <c r="AI109" s="2">
        <f>VALUE(Table1[[#This Row],[TotalUninjured]])</f>
        <v>1</v>
      </c>
      <c r="AJ109" s="2">
        <f t="shared" si="1"/>
        <v>1</v>
      </c>
      <c r="AK109" s="2" t="str">
        <f>RIGHT(Table1[[#This Row],[Location]],2)</f>
        <v>TX</v>
      </c>
      <c r="AL109" s="2">
        <f>YEAR(Table1[[#This Row],[EventDate]])</f>
        <v>2011</v>
      </c>
    </row>
    <row r="110" spans="1:38" x14ac:dyDescent="0.25">
      <c r="A110" s="1" t="s">
        <v>137</v>
      </c>
      <c r="B110" s="1" t="s">
        <v>138</v>
      </c>
      <c r="C110" s="1" t="s">
        <v>247</v>
      </c>
      <c r="D110" s="1" t="s">
        <v>347</v>
      </c>
      <c r="E110" s="1" t="s">
        <v>455</v>
      </c>
      <c r="F110" s="1" t="s">
        <v>456</v>
      </c>
      <c r="G110" s="1" t="s">
        <v>553</v>
      </c>
      <c r="H110" s="1" t="s">
        <v>651</v>
      </c>
      <c r="I110" s="1" t="s">
        <v>723</v>
      </c>
      <c r="J110" s="1" t="s">
        <v>797</v>
      </c>
      <c r="K110" s="1" t="s">
        <v>798</v>
      </c>
      <c r="L110" s="1" t="s">
        <v>799</v>
      </c>
      <c r="M110" s="1" t="s">
        <v>801</v>
      </c>
      <c r="N110" s="1" t="s">
        <v>906</v>
      </c>
      <c r="O110" s="1" t="s">
        <v>999</v>
      </c>
      <c r="P110" s="1" t="s">
        <v>1092</v>
      </c>
      <c r="Q110" s="1" t="s">
        <v>1093</v>
      </c>
      <c r="R110" s="1" t="s">
        <v>1095</v>
      </c>
      <c r="S110" s="1" t="s">
        <v>1096</v>
      </c>
      <c r="T110" s="1" t="s">
        <v>1097</v>
      </c>
      <c r="U110" s="1"/>
      <c r="V110" s="1" t="s">
        <v>1099</v>
      </c>
      <c r="W110" s="1"/>
      <c r="X110" s="1"/>
      <c r="Y110" s="1"/>
      <c r="Z110" s="1" t="s">
        <v>1095</v>
      </c>
      <c r="AA110" s="1" t="s">
        <v>1108</v>
      </c>
      <c r="AB110" s="1" t="s">
        <v>1114</v>
      </c>
      <c r="AC110" s="1" t="s">
        <v>1121</v>
      </c>
      <c r="AD110" s="1" t="s">
        <v>1194</v>
      </c>
      <c r="AF110" s="2">
        <f>VALUE(Table1[[#This Row],[TotalFatalInjuries]])</f>
        <v>0</v>
      </c>
      <c r="AG110" s="2">
        <f>VALUE(Table1[[#This Row],[TotalSeriousInjuries]])</f>
        <v>0</v>
      </c>
      <c r="AH110" s="2">
        <f>VALUE(Table1[[#This Row],[TotalMinorInjuries]])</f>
        <v>0</v>
      </c>
      <c r="AI110" s="2">
        <f>VALUE(Table1[[#This Row],[TotalUninjured]])</f>
        <v>1</v>
      </c>
      <c r="AJ110" s="2">
        <f t="shared" si="1"/>
        <v>1</v>
      </c>
      <c r="AK110" s="2" t="str">
        <f>RIGHT(Table1[[#This Row],[Location]],2)</f>
        <v>CA</v>
      </c>
      <c r="AL110" s="2">
        <f>YEAR(Table1[[#This Row],[EventDate]])</f>
        <v>2011</v>
      </c>
    </row>
    <row r="111" spans="1:38" x14ac:dyDescent="0.25">
      <c r="AF111" s="2">
        <f>SUM(AF2:AF110)</f>
        <v>42</v>
      </c>
      <c r="AG111" s="2">
        <f t="shared" ref="AG111:AJ111" si="2">SUM(AG2:AG110)</f>
        <v>35</v>
      </c>
      <c r="AH111" s="2">
        <f t="shared" si="2"/>
        <v>28</v>
      </c>
      <c r="AI111" s="2">
        <f t="shared" si="2"/>
        <v>54</v>
      </c>
      <c r="AJ111" s="2">
        <f t="shared" si="2"/>
        <v>159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DoyleWJ</dc:creator>
  <cp:lastModifiedBy>DoyleWJ</cp:lastModifiedBy>
  <dcterms:created xsi:type="dcterms:W3CDTF">2014-08-05T16:51:21Z</dcterms:created>
  <dcterms:modified xsi:type="dcterms:W3CDTF">2014-08-06T00:24:08Z</dcterms:modified>
</cp:coreProperties>
</file>