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730" windowHeight="9750"/>
  </bookViews>
  <sheets>
    <sheet name="V-speeds" sheetId="1" r:id="rId1"/>
    <sheet name="ASI Arcs" sheetId="2" r:id="rId2"/>
    <sheet name="Weight" sheetId="3" r:id="rId3"/>
  </sheets>
  <calcPr calcId="145621"/>
</workbook>
</file>

<file path=xl/calcChain.xml><?xml version="1.0" encoding="utf-8"?>
<calcChain xmlns="http://schemas.openxmlformats.org/spreadsheetml/2006/main">
  <c r="C13" i="3" l="1"/>
  <c r="D13" i="3"/>
  <c r="E13" i="3"/>
  <c r="F13" i="3"/>
  <c r="C14" i="3"/>
  <c r="D14" i="3"/>
  <c r="E14" i="3"/>
  <c r="F14" i="3"/>
  <c r="B14" i="3"/>
  <c r="B13" i="3"/>
  <c r="C10" i="3"/>
  <c r="D10" i="3"/>
  <c r="E10" i="3"/>
  <c r="F10" i="3"/>
  <c r="C11" i="3"/>
  <c r="D11" i="3"/>
  <c r="E11" i="3"/>
  <c r="F11" i="3"/>
  <c r="B11" i="3"/>
  <c r="B10" i="3"/>
  <c r="C6" i="3"/>
  <c r="D6" i="3"/>
  <c r="E6" i="3"/>
  <c r="F6" i="3"/>
  <c r="B6" i="3"/>
</calcChain>
</file>

<file path=xl/sharedStrings.xml><?xml version="1.0" encoding="utf-8"?>
<sst xmlns="http://schemas.openxmlformats.org/spreadsheetml/2006/main" count="180" uniqueCount="111">
  <si>
    <t>SR20</t>
  </si>
  <si>
    <t>Vs</t>
  </si>
  <si>
    <t>Maximum Gross for Takeoff</t>
  </si>
  <si>
    <t>Maximum Gross for Landing</t>
  </si>
  <si>
    <t>Maximum Useful Load</t>
  </si>
  <si>
    <t>White</t>
  </si>
  <si>
    <t>Green</t>
  </si>
  <si>
    <t>Yellow</t>
  </si>
  <si>
    <t>Arcs</t>
  </si>
  <si>
    <t>Red Line</t>
  </si>
  <si>
    <t>56 - 100</t>
  </si>
  <si>
    <t>65 - 165</t>
  </si>
  <si>
    <t>165 - 200</t>
  </si>
  <si>
    <t>61 - 104</t>
  </si>
  <si>
    <t>69 - 163</t>
  </si>
  <si>
    <t>163 - 200</t>
  </si>
  <si>
    <r>
      <t>V</t>
    </r>
    <r>
      <rPr>
        <b/>
        <vertAlign val="subscript"/>
        <sz val="12"/>
        <color theme="1"/>
        <rFont val="Times New Roman"/>
        <family val="1"/>
      </rPr>
      <t>Speed</t>
    </r>
    <r>
      <rPr>
        <b/>
        <sz val="12"/>
        <color theme="1"/>
        <rFont val="Times New Roman"/>
        <family val="1"/>
      </rPr>
      <t xml:space="preserve"> </t>
    </r>
  </si>
  <si>
    <r>
      <t>V</t>
    </r>
    <r>
      <rPr>
        <b/>
        <vertAlign val="subscript"/>
        <sz val="12"/>
        <color theme="1"/>
        <rFont val="Times New Roman"/>
        <family val="1"/>
      </rPr>
      <t>x</t>
    </r>
    <r>
      <rPr>
        <b/>
        <sz val="12"/>
        <color theme="1"/>
        <rFont val="Times New Roman"/>
        <family val="1"/>
      </rPr>
      <t xml:space="preserve"> </t>
    </r>
  </si>
  <si>
    <r>
      <t>V</t>
    </r>
    <r>
      <rPr>
        <b/>
        <vertAlign val="subscript"/>
        <sz val="12"/>
        <color theme="1"/>
        <rFont val="Times New Roman"/>
        <family val="1"/>
      </rPr>
      <t>y</t>
    </r>
  </si>
  <si>
    <r>
      <t>V</t>
    </r>
    <r>
      <rPr>
        <b/>
        <vertAlign val="subscript"/>
        <sz val="12"/>
        <color theme="1"/>
        <rFont val="Times New Roman"/>
        <family val="1"/>
      </rPr>
      <t>fe</t>
    </r>
    <r>
      <rPr>
        <b/>
        <sz val="12"/>
        <color theme="1"/>
        <rFont val="Times New Roman"/>
        <family val="1"/>
      </rPr>
      <t xml:space="preserve"> </t>
    </r>
  </si>
  <si>
    <r>
      <t>V</t>
    </r>
    <r>
      <rPr>
        <b/>
        <vertAlign val="subscript"/>
        <sz val="12"/>
        <color theme="1"/>
        <rFont val="Times New Roman"/>
        <family val="1"/>
      </rPr>
      <t>so</t>
    </r>
    <r>
      <rPr>
        <b/>
        <sz val="12"/>
        <color theme="1"/>
        <rFont val="Times New Roman"/>
        <family val="1"/>
      </rPr>
      <t xml:space="preserve"> </t>
    </r>
  </si>
  <si>
    <r>
      <t>V</t>
    </r>
    <r>
      <rPr>
        <b/>
        <vertAlign val="subscript"/>
        <sz val="12"/>
        <color theme="1"/>
        <rFont val="Times New Roman"/>
        <family val="1"/>
      </rPr>
      <t>o</t>
    </r>
  </si>
  <si>
    <r>
      <t>V</t>
    </r>
    <r>
      <rPr>
        <b/>
        <vertAlign val="subscript"/>
        <sz val="12"/>
        <color theme="1"/>
        <rFont val="Times New Roman"/>
        <family val="1"/>
      </rPr>
      <t>ne</t>
    </r>
    <r>
      <rPr>
        <b/>
        <sz val="12"/>
        <color theme="1"/>
        <rFont val="Times New Roman"/>
        <family val="1"/>
      </rPr>
      <t xml:space="preserve"> </t>
    </r>
  </si>
  <si>
    <r>
      <t>V</t>
    </r>
    <r>
      <rPr>
        <b/>
        <vertAlign val="subscript"/>
        <sz val="12"/>
        <color theme="1"/>
        <rFont val="Times New Roman"/>
        <family val="1"/>
      </rPr>
      <t>glide</t>
    </r>
  </si>
  <si>
    <r>
      <t>V</t>
    </r>
    <r>
      <rPr>
        <b/>
        <vertAlign val="subscript"/>
        <sz val="12"/>
        <color theme="1"/>
        <rFont val="Times New Roman"/>
        <family val="1"/>
      </rPr>
      <t>ap</t>
    </r>
    <r>
      <rPr>
        <b/>
        <sz val="12"/>
        <color theme="1"/>
        <rFont val="Times New Roman"/>
        <family val="1"/>
      </rPr>
      <t xml:space="preserve"> </t>
    </r>
  </si>
  <si>
    <r>
      <t>V</t>
    </r>
    <r>
      <rPr>
        <b/>
        <vertAlign val="subscript"/>
        <sz val="12"/>
        <color theme="1"/>
        <rFont val="Times New Roman"/>
        <family val="1"/>
      </rPr>
      <t>pd</t>
    </r>
    <r>
      <rPr>
        <b/>
        <sz val="12"/>
        <color theme="1"/>
        <rFont val="Times New Roman"/>
        <family val="1"/>
      </rPr>
      <t xml:space="preserve"> </t>
    </r>
  </si>
  <si>
    <r>
      <t>V</t>
    </r>
    <r>
      <rPr>
        <b/>
        <vertAlign val="subscript"/>
        <sz val="12"/>
        <color theme="1"/>
        <rFont val="Times New Roman"/>
        <family val="1"/>
      </rPr>
      <t>xwind</t>
    </r>
    <r>
      <rPr>
        <b/>
        <sz val="12"/>
        <color theme="1"/>
        <rFont val="Times New Roman"/>
        <family val="1"/>
      </rPr>
      <t xml:space="preserve"> </t>
    </r>
  </si>
  <si>
    <t>75 KIAS</t>
  </si>
  <si>
    <t>Flaps 50%</t>
  </si>
  <si>
    <t>81 KIAS</t>
  </si>
  <si>
    <t>96 KIAS</t>
  </si>
  <si>
    <t>120 KIAS @ 50%</t>
  </si>
  <si>
    <t>100 KIAS @ 100%</t>
  </si>
  <si>
    <t>65 KIAS</t>
  </si>
  <si>
    <t>56 KIAS</t>
  </si>
  <si>
    <t>131 KIAS @ 3000 lb</t>
  </si>
  <si>
    <t>122 KIAS @ 2600 lb</t>
  </si>
  <si>
    <t>111 KIAS @ 2200 lb</t>
  </si>
  <si>
    <t>165 KIAS</t>
  </si>
  <si>
    <t>200 KIAS</t>
  </si>
  <si>
    <t>67 - 70 KIAS</t>
  </si>
  <si>
    <t>96 KIAS @ 3000 lb</t>
  </si>
  <si>
    <t>87 KIAS @ 2500 lb</t>
  </si>
  <si>
    <t>180 KIAS</t>
  </si>
  <si>
    <t>21 Knots</t>
  </si>
  <si>
    <t>20 Knots</t>
  </si>
  <si>
    <t>85 KIAS @ 0%</t>
  </si>
  <si>
    <t>80 KIAS @ 50%</t>
  </si>
  <si>
    <t>75 KIAS @ 100%</t>
  </si>
  <si>
    <t>S/Ns 1148  thru 1267 &amp; S/Ns 1005 thru 1147 post 3000 Pound Gross Weight Modification</t>
  </si>
  <si>
    <r>
      <t>V</t>
    </r>
    <r>
      <rPr>
        <b/>
        <vertAlign val="subscript"/>
        <sz val="12"/>
        <color theme="1"/>
        <rFont val="Times New Roman"/>
        <family val="1"/>
      </rPr>
      <t>goaround</t>
    </r>
  </si>
  <si>
    <r>
      <t>V</t>
    </r>
    <r>
      <rPr>
        <b/>
        <vertAlign val="subscript"/>
        <sz val="12"/>
        <color theme="1"/>
        <rFont val="Times New Roman"/>
        <family val="1"/>
      </rPr>
      <t>landing</t>
    </r>
  </si>
  <si>
    <t>S/Ns 1268 &amp; subsequent with Analog or Avidyne Avionics  System</t>
  </si>
  <si>
    <t>Usable Fuel - Full</t>
  </si>
  <si>
    <t>Usable Fuel - Tabs</t>
  </si>
  <si>
    <t>114 KIAS @ 2300 lb</t>
  </si>
  <si>
    <t>83 KIAS</t>
  </si>
  <si>
    <t>119 KIAS @ 50%</t>
  </si>
  <si>
    <t>104 KIAS @ 100%</t>
  </si>
  <si>
    <t>69 KIAS</t>
  </si>
  <si>
    <t>61 KIAS</t>
  </si>
  <si>
    <t>130 KIAS @ 3050 lb</t>
  </si>
  <si>
    <t>163 KIAS</t>
  </si>
  <si>
    <t>65 - 70 KIAS</t>
  </si>
  <si>
    <t>99 KIAS @ 3050 lb</t>
  </si>
  <si>
    <t>S/Ns 2016 &amp; subsequent with Cirrus Perspective Avionics System</t>
  </si>
  <si>
    <r>
      <t>V</t>
    </r>
    <r>
      <rPr>
        <b/>
        <vertAlign val="subscript"/>
        <sz val="12"/>
        <color theme="1"/>
        <rFont val="Times New Roman"/>
        <family val="1"/>
      </rPr>
      <t>no</t>
    </r>
  </si>
  <si>
    <r>
      <t>V</t>
    </r>
    <r>
      <rPr>
        <b/>
        <vertAlign val="subscript"/>
        <sz val="12"/>
        <color theme="1"/>
        <rFont val="Times New Roman"/>
        <family val="1"/>
      </rPr>
      <t>rotate</t>
    </r>
  </si>
  <si>
    <t>133 KIAS</t>
  </si>
  <si>
    <t>88 KIAS @ 0%</t>
  </si>
  <si>
    <t>83 KIAS @ 50%</t>
  </si>
  <si>
    <t>78 KIAS @ 100%</t>
  </si>
  <si>
    <t>81 - 83 KIAS</t>
  </si>
  <si>
    <t>SR22</t>
  </si>
  <si>
    <t>201 KIAS</t>
  </si>
  <si>
    <t>178 KIAS</t>
  </si>
  <si>
    <t>133 KIAS @ 3400 lb</t>
  </si>
  <si>
    <t>59 - 104</t>
  </si>
  <si>
    <t>59 KIAS</t>
  </si>
  <si>
    <t>70 - 178</t>
  </si>
  <si>
    <t>178 - 201</t>
  </si>
  <si>
    <t>70 KIAS</t>
  </si>
  <si>
    <t>89 KIAS @ 3400 lb</t>
  </si>
  <si>
    <t>87 KIAS @ 2900 lb</t>
  </si>
  <si>
    <t>90 - 95 KIAS @ 0%</t>
  </si>
  <si>
    <t>85 - 90 KIAS @ 50%</t>
  </si>
  <si>
    <t>80 - 85 KIAS @ 100%</t>
  </si>
  <si>
    <t>78 KIAS</t>
  </si>
  <si>
    <t>101 KIAS</t>
  </si>
  <si>
    <t>123 KIAS @ 2900 lb</t>
  </si>
  <si>
    <t>75 - 80 KIAS</t>
  </si>
  <si>
    <t>S/Ns 0002 thru 2978, 2980 thru 2991, 2993 thru 3001, 3003 thru 3025, 3027 &amp; subsequent with Analog or Avidyne Avionics System</t>
  </si>
  <si>
    <t>S/Ns 2979, 2992, 3002, 3026 &amp; subsequent with Cirrus Perspective Avionics System</t>
  </si>
  <si>
    <t>177 KIAS</t>
  </si>
  <si>
    <t>62 - 104</t>
  </si>
  <si>
    <t>73 - 177</t>
  </si>
  <si>
    <t>177 - 200</t>
  </si>
  <si>
    <t>73 KIAS</t>
  </si>
  <si>
    <t>62 KIAS</t>
  </si>
  <si>
    <t>200 HP</t>
  </si>
  <si>
    <t>Power Rating</t>
  </si>
  <si>
    <t>310 HP</t>
  </si>
  <si>
    <t>79 KIAS</t>
  </si>
  <si>
    <t>Payload with Full Fuel</t>
  </si>
  <si>
    <t>Payload with Fuel to the Tabs</t>
  </si>
  <si>
    <t>Standard Empty Weight</t>
  </si>
  <si>
    <t>GPH @ 75% Power</t>
  </si>
  <si>
    <t>Weight, Fuel, GPH, Endurance, and Power Rating</t>
  </si>
  <si>
    <t>Endurance - Full Fuel (Hours)</t>
  </si>
  <si>
    <t>Endurance - Fuel to Tabs (Hours)</t>
  </si>
  <si>
    <t>70 - 73 KIAS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</si>
</sst>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3.5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/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5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3" fillId="0" borderId="15" xfId="0" applyFont="1" applyBorder="1"/>
    <xf numFmtId="0" fontId="3" fillId="0" borderId="21" xfId="0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0" xfId="0" applyBorder="1"/>
    <xf numFmtId="0" fontId="5" fillId="0" borderId="19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12.5703125" style="1" customWidth="1"/>
    <col min="2" max="2" width="23.5703125" style="1" customWidth="1"/>
    <col min="3" max="3" width="20.5703125" style="1" customWidth="1"/>
    <col min="4" max="4" width="26.28515625" style="1" customWidth="1"/>
    <col min="5" max="5" width="28.140625" style="1" customWidth="1"/>
    <col min="6" max="6" width="31" style="1" customWidth="1"/>
    <col min="7" max="16384" width="9.140625" style="1"/>
  </cols>
  <sheetData>
    <row r="1" spans="1:6" ht="17.25" x14ac:dyDescent="0.25">
      <c r="B1" s="42" t="s">
        <v>0</v>
      </c>
      <c r="C1" s="43"/>
      <c r="D1" s="44"/>
      <c r="E1" s="41" t="s">
        <v>73</v>
      </c>
      <c r="F1" s="41"/>
    </row>
    <row r="2" spans="1:6" ht="71.25" x14ac:dyDescent="0.25">
      <c r="A2" s="4" t="s">
        <v>16</v>
      </c>
      <c r="B2" s="3" t="s">
        <v>65</v>
      </c>
      <c r="C2" s="3" t="s">
        <v>52</v>
      </c>
      <c r="D2" s="3" t="s">
        <v>49</v>
      </c>
      <c r="E2" s="3" t="s">
        <v>92</v>
      </c>
      <c r="F2" s="3" t="s">
        <v>91</v>
      </c>
    </row>
    <row r="3" spans="1:6" ht="17.25" x14ac:dyDescent="0.25">
      <c r="A3" s="5" t="s">
        <v>17</v>
      </c>
      <c r="B3" s="9" t="s">
        <v>56</v>
      </c>
      <c r="C3" s="9" t="s">
        <v>29</v>
      </c>
      <c r="D3" s="9" t="s">
        <v>29</v>
      </c>
      <c r="E3" s="9" t="s">
        <v>102</v>
      </c>
      <c r="F3" s="9" t="s">
        <v>87</v>
      </c>
    </row>
    <row r="4" spans="1:6" ht="17.25" x14ac:dyDescent="0.25">
      <c r="A4" s="5" t="s">
        <v>18</v>
      </c>
      <c r="B4" s="10" t="s">
        <v>30</v>
      </c>
      <c r="C4" s="10" t="s">
        <v>30</v>
      </c>
      <c r="D4" s="10" t="s">
        <v>30</v>
      </c>
      <c r="E4" s="10" t="s">
        <v>88</v>
      </c>
      <c r="F4" s="10" t="s">
        <v>88</v>
      </c>
    </row>
    <row r="5" spans="1:6" ht="20.25" customHeight="1" x14ac:dyDescent="0.25">
      <c r="A5" s="45" t="s">
        <v>19</v>
      </c>
      <c r="B5" s="11" t="s">
        <v>57</v>
      </c>
      <c r="C5" s="11" t="s">
        <v>31</v>
      </c>
      <c r="D5" s="11" t="s">
        <v>31</v>
      </c>
      <c r="E5" s="11" t="s">
        <v>57</v>
      </c>
      <c r="F5" s="11" t="s">
        <v>57</v>
      </c>
    </row>
    <row r="6" spans="1:6" x14ac:dyDescent="0.25">
      <c r="A6" s="46"/>
      <c r="B6" s="12" t="s">
        <v>58</v>
      </c>
      <c r="C6" s="12" t="s">
        <v>32</v>
      </c>
      <c r="D6" s="12" t="s">
        <v>32</v>
      </c>
      <c r="E6" s="12" t="s">
        <v>58</v>
      </c>
      <c r="F6" s="12" t="s">
        <v>58</v>
      </c>
    </row>
    <row r="7" spans="1:6" ht="15.75" x14ac:dyDescent="0.25">
      <c r="A7" s="5" t="s">
        <v>1</v>
      </c>
      <c r="B7" s="9" t="s">
        <v>59</v>
      </c>
      <c r="C7" s="9" t="s">
        <v>33</v>
      </c>
      <c r="D7" s="9" t="s">
        <v>33</v>
      </c>
      <c r="E7" s="9" t="s">
        <v>97</v>
      </c>
      <c r="F7" s="9" t="s">
        <v>81</v>
      </c>
    </row>
    <row r="8" spans="1:6" ht="17.25" x14ac:dyDescent="0.25">
      <c r="A8" s="5" t="s">
        <v>20</v>
      </c>
      <c r="B8" s="13" t="s">
        <v>60</v>
      </c>
      <c r="C8" s="13" t="s">
        <v>34</v>
      </c>
      <c r="D8" s="13" t="s">
        <v>34</v>
      </c>
      <c r="E8" s="13" t="s">
        <v>98</v>
      </c>
      <c r="F8" s="13" t="s">
        <v>78</v>
      </c>
    </row>
    <row r="9" spans="1:6" ht="17.25" customHeight="1" x14ac:dyDescent="0.25">
      <c r="A9" s="6" t="s">
        <v>21</v>
      </c>
      <c r="B9" s="10" t="s">
        <v>61</v>
      </c>
      <c r="C9" s="10" t="s">
        <v>35</v>
      </c>
      <c r="D9" s="10" t="s">
        <v>35</v>
      </c>
      <c r="E9" s="10" t="s">
        <v>76</v>
      </c>
      <c r="F9" s="10" t="s">
        <v>76</v>
      </c>
    </row>
    <row r="10" spans="1:6" ht="15.75" x14ac:dyDescent="0.25">
      <c r="A10" s="7"/>
      <c r="B10" s="14" t="s">
        <v>36</v>
      </c>
      <c r="C10" s="14" t="s">
        <v>36</v>
      </c>
      <c r="D10" s="14" t="s">
        <v>36</v>
      </c>
      <c r="E10" s="14" t="s">
        <v>89</v>
      </c>
      <c r="F10" s="14" t="s">
        <v>89</v>
      </c>
    </row>
    <row r="11" spans="1:6" ht="15.75" x14ac:dyDescent="0.25">
      <c r="A11" s="8"/>
      <c r="B11" s="9" t="s">
        <v>37</v>
      </c>
      <c r="C11" s="9" t="s">
        <v>55</v>
      </c>
      <c r="D11" s="9" t="s">
        <v>37</v>
      </c>
      <c r="E11" s="9"/>
      <c r="F11" s="9"/>
    </row>
    <row r="12" spans="1:6" ht="17.25" x14ac:dyDescent="0.25">
      <c r="A12" s="5" t="s">
        <v>66</v>
      </c>
      <c r="B12" s="13" t="s">
        <v>62</v>
      </c>
      <c r="C12" s="13" t="s">
        <v>38</v>
      </c>
      <c r="D12" s="13" t="s">
        <v>38</v>
      </c>
      <c r="E12" s="13" t="s">
        <v>93</v>
      </c>
      <c r="F12" s="13" t="s">
        <v>75</v>
      </c>
    </row>
    <row r="13" spans="1:6" ht="17.25" x14ac:dyDescent="0.25">
      <c r="A13" s="5" t="s">
        <v>22</v>
      </c>
      <c r="B13" s="13" t="s">
        <v>39</v>
      </c>
      <c r="C13" s="13" t="s">
        <v>39</v>
      </c>
      <c r="D13" s="13" t="s">
        <v>39</v>
      </c>
      <c r="E13" s="13" t="s">
        <v>39</v>
      </c>
      <c r="F13" s="13" t="s">
        <v>74</v>
      </c>
    </row>
    <row r="14" spans="1:6" ht="17.25" x14ac:dyDescent="0.25">
      <c r="A14" s="5" t="s">
        <v>67</v>
      </c>
      <c r="B14" s="13" t="s">
        <v>63</v>
      </c>
      <c r="C14" s="13" t="s">
        <v>40</v>
      </c>
      <c r="D14" s="13" t="s">
        <v>40</v>
      </c>
      <c r="E14" s="13" t="s">
        <v>110</v>
      </c>
      <c r="F14" s="13" t="s">
        <v>110</v>
      </c>
    </row>
    <row r="15" spans="1:6" x14ac:dyDescent="0.25">
      <c r="A15" s="49" t="s">
        <v>23</v>
      </c>
      <c r="B15" s="10" t="s">
        <v>64</v>
      </c>
      <c r="C15" s="10" t="s">
        <v>41</v>
      </c>
      <c r="D15" s="10" t="s">
        <v>41</v>
      </c>
      <c r="E15" s="10" t="s">
        <v>82</v>
      </c>
      <c r="F15" s="10" t="s">
        <v>82</v>
      </c>
    </row>
    <row r="16" spans="1:6" x14ac:dyDescent="0.25">
      <c r="A16" s="50"/>
      <c r="B16" s="9" t="s">
        <v>42</v>
      </c>
      <c r="C16" s="9" t="s">
        <v>42</v>
      </c>
      <c r="D16" s="9" t="s">
        <v>42</v>
      </c>
      <c r="E16" s="9" t="s">
        <v>83</v>
      </c>
      <c r="F16" s="9" t="s">
        <v>83</v>
      </c>
    </row>
    <row r="17" spans="1:6" ht="17.25" x14ac:dyDescent="0.25">
      <c r="A17" s="19" t="s">
        <v>24</v>
      </c>
      <c r="B17" s="20"/>
      <c r="C17" s="22" t="s">
        <v>43</v>
      </c>
      <c r="D17" s="22" t="s">
        <v>43</v>
      </c>
      <c r="E17" s="20"/>
      <c r="F17" s="20"/>
    </row>
    <row r="18" spans="1:6" ht="17.25" x14ac:dyDescent="0.25">
      <c r="A18" s="5" t="s">
        <v>25</v>
      </c>
      <c r="B18" s="13" t="s">
        <v>68</v>
      </c>
      <c r="C18" s="13" t="s">
        <v>68</v>
      </c>
      <c r="D18" s="13" t="s">
        <v>68</v>
      </c>
      <c r="E18" s="13" t="s">
        <v>68</v>
      </c>
      <c r="F18" s="13" t="s">
        <v>68</v>
      </c>
    </row>
    <row r="19" spans="1:6" ht="17.25" x14ac:dyDescent="0.25">
      <c r="A19" s="6" t="s">
        <v>26</v>
      </c>
      <c r="B19" s="10" t="s">
        <v>45</v>
      </c>
      <c r="C19" s="10" t="s">
        <v>44</v>
      </c>
      <c r="D19" s="10" t="s">
        <v>44</v>
      </c>
      <c r="E19" s="10" t="s">
        <v>45</v>
      </c>
      <c r="F19" s="10" t="s">
        <v>45</v>
      </c>
    </row>
    <row r="20" spans="1:6" ht="15.75" customHeight="1" x14ac:dyDescent="0.25">
      <c r="A20" s="47" t="s">
        <v>50</v>
      </c>
      <c r="B20" s="11" t="s">
        <v>72</v>
      </c>
      <c r="C20" s="11" t="s">
        <v>27</v>
      </c>
      <c r="D20" s="11" t="s">
        <v>27</v>
      </c>
      <c r="E20" s="11" t="s">
        <v>90</v>
      </c>
      <c r="F20" s="11" t="s">
        <v>90</v>
      </c>
    </row>
    <row r="21" spans="1:6" x14ac:dyDescent="0.25">
      <c r="A21" s="48"/>
      <c r="B21" s="12" t="s">
        <v>28</v>
      </c>
      <c r="C21" s="12" t="s">
        <v>28</v>
      </c>
      <c r="D21" s="12" t="s">
        <v>28</v>
      </c>
      <c r="E21" s="12" t="s">
        <v>28</v>
      </c>
      <c r="F21" s="12" t="s">
        <v>28</v>
      </c>
    </row>
    <row r="22" spans="1:6" ht="15.75" customHeight="1" x14ac:dyDescent="0.25">
      <c r="A22" s="38" t="s">
        <v>51</v>
      </c>
      <c r="B22" s="11" t="s">
        <v>69</v>
      </c>
      <c r="C22" s="11" t="s">
        <v>46</v>
      </c>
      <c r="D22" s="11" t="s">
        <v>46</v>
      </c>
      <c r="E22" s="11" t="s">
        <v>84</v>
      </c>
      <c r="F22" s="11" t="s">
        <v>84</v>
      </c>
    </row>
    <row r="23" spans="1:6" x14ac:dyDescent="0.25">
      <c r="A23" s="39"/>
      <c r="B23" s="15" t="s">
        <v>70</v>
      </c>
      <c r="C23" s="15" t="s">
        <v>47</v>
      </c>
      <c r="D23" s="15" t="s">
        <v>47</v>
      </c>
      <c r="E23" s="15" t="s">
        <v>85</v>
      </c>
      <c r="F23" s="15" t="s">
        <v>85</v>
      </c>
    </row>
    <row r="24" spans="1:6" x14ac:dyDescent="0.25">
      <c r="A24" s="40"/>
      <c r="B24" s="12" t="s">
        <v>71</v>
      </c>
      <c r="C24" s="12" t="s">
        <v>48</v>
      </c>
      <c r="D24" s="12" t="s">
        <v>48</v>
      </c>
      <c r="E24" s="12" t="s">
        <v>86</v>
      </c>
      <c r="F24" s="12" t="s">
        <v>86</v>
      </c>
    </row>
  </sheetData>
  <mergeCells count="6">
    <mergeCell ref="A22:A24"/>
    <mergeCell ref="E1:F1"/>
    <mergeCell ref="B1:D1"/>
    <mergeCell ref="A5:A6"/>
    <mergeCell ref="A20:A21"/>
    <mergeCell ref="A15:A16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14" sqref="D14"/>
    </sheetView>
  </sheetViews>
  <sheetFormatPr defaultRowHeight="15" x14ac:dyDescent="0.25"/>
  <cols>
    <col min="1" max="1" width="18.85546875" customWidth="1"/>
    <col min="2" max="2" width="21.140625" customWidth="1"/>
    <col min="3" max="3" width="19.5703125" customWidth="1"/>
    <col min="4" max="4" width="21.7109375" customWidth="1"/>
    <col min="5" max="5" width="25.42578125" customWidth="1"/>
    <col min="6" max="6" width="27.5703125" customWidth="1"/>
  </cols>
  <sheetData>
    <row r="1" spans="1:6" ht="17.25" x14ac:dyDescent="0.25">
      <c r="B1" s="42" t="s">
        <v>0</v>
      </c>
      <c r="C1" s="43"/>
      <c r="D1" s="44"/>
      <c r="E1" s="41" t="s">
        <v>73</v>
      </c>
      <c r="F1" s="41"/>
    </row>
    <row r="2" spans="1:6" ht="71.25" x14ac:dyDescent="0.25">
      <c r="A2" s="2" t="s">
        <v>8</v>
      </c>
      <c r="B2" s="3" t="s">
        <v>65</v>
      </c>
      <c r="C2" s="11" t="s">
        <v>52</v>
      </c>
      <c r="D2" s="11" t="s">
        <v>49</v>
      </c>
      <c r="E2" s="3" t="s">
        <v>92</v>
      </c>
      <c r="F2" s="3" t="s">
        <v>91</v>
      </c>
    </row>
    <row r="3" spans="1:6" x14ac:dyDescent="0.25">
      <c r="A3" s="16" t="s">
        <v>5</v>
      </c>
      <c r="B3" s="17" t="s">
        <v>13</v>
      </c>
      <c r="C3" s="17" t="s">
        <v>10</v>
      </c>
      <c r="D3" s="17" t="s">
        <v>10</v>
      </c>
      <c r="E3" s="17" t="s">
        <v>94</v>
      </c>
      <c r="F3" s="17" t="s">
        <v>77</v>
      </c>
    </row>
    <row r="4" spans="1:6" x14ac:dyDescent="0.25">
      <c r="A4" s="16" t="s">
        <v>6</v>
      </c>
      <c r="B4" s="17" t="s">
        <v>14</v>
      </c>
      <c r="C4" s="17" t="s">
        <v>11</v>
      </c>
      <c r="D4" s="17" t="s">
        <v>11</v>
      </c>
      <c r="E4" s="17" t="s">
        <v>95</v>
      </c>
      <c r="F4" s="17" t="s">
        <v>79</v>
      </c>
    </row>
    <row r="5" spans="1:6" x14ac:dyDescent="0.25">
      <c r="A5" s="16" t="s">
        <v>7</v>
      </c>
      <c r="B5" s="17" t="s">
        <v>15</v>
      </c>
      <c r="C5" s="17" t="s">
        <v>12</v>
      </c>
      <c r="D5" s="17" t="s">
        <v>12</v>
      </c>
      <c r="E5" s="17" t="s">
        <v>96</v>
      </c>
      <c r="F5" s="17" t="s">
        <v>80</v>
      </c>
    </row>
    <row r="6" spans="1:6" x14ac:dyDescent="0.25">
      <c r="A6" s="16" t="s">
        <v>9</v>
      </c>
      <c r="B6" s="17">
        <v>200</v>
      </c>
      <c r="C6" s="17">
        <v>200</v>
      </c>
      <c r="D6" s="17">
        <v>200</v>
      </c>
      <c r="E6" s="17">
        <v>200</v>
      </c>
      <c r="F6" s="17">
        <v>201</v>
      </c>
    </row>
  </sheetData>
  <mergeCells count="2">
    <mergeCell ref="B1:D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opLeftCell="A2" workbookViewId="0">
      <selection activeCell="I10" sqref="I10"/>
    </sheetView>
  </sheetViews>
  <sheetFormatPr defaultRowHeight="15" x14ac:dyDescent="0.25"/>
  <cols>
    <col min="1" max="1" width="33.140625" bestFit="1" customWidth="1"/>
    <col min="2" max="2" width="20.42578125" customWidth="1"/>
    <col min="3" max="3" width="22.42578125" customWidth="1"/>
    <col min="4" max="4" width="22.7109375" customWidth="1"/>
    <col min="5" max="5" width="24.140625" customWidth="1"/>
    <col min="6" max="6" width="27.140625" customWidth="1"/>
  </cols>
  <sheetData>
    <row r="2" spans="1:6" ht="18" thickBot="1" x14ac:dyDescent="0.3">
      <c r="A2" s="35"/>
      <c r="B2" s="51" t="s">
        <v>0</v>
      </c>
      <c r="C2" s="52"/>
      <c r="D2" s="53"/>
      <c r="E2" s="51" t="s">
        <v>73</v>
      </c>
      <c r="F2" s="52"/>
    </row>
    <row r="3" spans="1:6" ht="72" thickBot="1" x14ac:dyDescent="0.3">
      <c r="A3" s="33" t="s">
        <v>107</v>
      </c>
      <c r="B3" s="34" t="s">
        <v>65</v>
      </c>
      <c r="C3" s="34" t="s">
        <v>52</v>
      </c>
      <c r="D3" s="34" t="s">
        <v>49</v>
      </c>
      <c r="E3" s="34" t="s">
        <v>92</v>
      </c>
      <c r="F3" s="34" t="s">
        <v>91</v>
      </c>
    </row>
    <row r="4" spans="1:6" x14ac:dyDescent="0.25">
      <c r="A4" s="32" t="s">
        <v>2</v>
      </c>
      <c r="B4" s="23">
        <v>3050</v>
      </c>
      <c r="C4" s="23">
        <v>3000</v>
      </c>
      <c r="D4" s="23">
        <v>3000</v>
      </c>
      <c r="E4" s="23">
        <v>3400</v>
      </c>
      <c r="F4" s="23">
        <v>3400</v>
      </c>
    </row>
    <row r="5" spans="1:6" x14ac:dyDescent="0.25">
      <c r="A5" s="16" t="s">
        <v>3</v>
      </c>
      <c r="B5" s="18">
        <v>3050</v>
      </c>
      <c r="C5" s="37">
        <v>2900</v>
      </c>
      <c r="D5" s="37">
        <v>2900</v>
      </c>
      <c r="E5" s="18">
        <v>3400</v>
      </c>
      <c r="F5" s="18">
        <v>3400</v>
      </c>
    </row>
    <row r="6" spans="1:6" x14ac:dyDescent="0.25">
      <c r="A6" s="16" t="s">
        <v>105</v>
      </c>
      <c r="B6" s="18">
        <f>B4-B7</f>
        <v>2050</v>
      </c>
      <c r="C6" s="18">
        <f t="shared" ref="C6:F6" si="0">C4-C7</f>
        <v>2050</v>
      </c>
      <c r="D6" s="18">
        <f t="shared" si="0"/>
        <v>2050</v>
      </c>
      <c r="E6" s="18">
        <f t="shared" si="0"/>
        <v>2250</v>
      </c>
      <c r="F6" s="18">
        <f t="shared" si="0"/>
        <v>2250</v>
      </c>
    </row>
    <row r="7" spans="1:6" ht="15.75" thickBot="1" x14ac:dyDescent="0.3">
      <c r="A7" s="28" t="s">
        <v>4</v>
      </c>
      <c r="B7" s="24">
        <v>1000</v>
      </c>
      <c r="C7" s="24">
        <v>950</v>
      </c>
      <c r="D7" s="24">
        <v>950</v>
      </c>
      <c r="E7" s="24">
        <v>1150</v>
      </c>
      <c r="F7" s="24">
        <v>1150</v>
      </c>
    </row>
    <row r="8" spans="1:6" x14ac:dyDescent="0.25">
      <c r="A8" s="29" t="s">
        <v>53</v>
      </c>
      <c r="B8" s="23">
        <v>56</v>
      </c>
      <c r="C8" s="23">
        <v>56</v>
      </c>
      <c r="D8" s="23">
        <v>56</v>
      </c>
      <c r="E8" s="23">
        <v>92</v>
      </c>
      <c r="F8" s="23">
        <v>81</v>
      </c>
    </row>
    <row r="9" spans="1:6" ht="15.75" thickBot="1" x14ac:dyDescent="0.3">
      <c r="A9" s="30" t="s">
        <v>54</v>
      </c>
      <c r="B9" s="24">
        <v>26</v>
      </c>
      <c r="C9" s="24">
        <v>26</v>
      </c>
      <c r="D9" s="24">
        <v>26</v>
      </c>
      <c r="E9" s="24">
        <v>60</v>
      </c>
      <c r="F9" s="24">
        <v>47</v>
      </c>
    </row>
    <row r="10" spans="1:6" x14ac:dyDescent="0.25">
      <c r="A10" s="29" t="s">
        <v>103</v>
      </c>
      <c r="B10" s="23">
        <f>$B$7-(B8*6)</f>
        <v>664</v>
      </c>
      <c r="C10" s="23">
        <f t="shared" ref="C10:F10" si="1">$B$7-(C8*6)</f>
        <v>664</v>
      </c>
      <c r="D10" s="23">
        <f t="shared" si="1"/>
        <v>664</v>
      </c>
      <c r="E10" s="23">
        <f t="shared" si="1"/>
        <v>448</v>
      </c>
      <c r="F10" s="23">
        <f t="shared" si="1"/>
        <v>514</v>
      </c>
    </row>
    <row r="11" spans="1:6" ht="15.75" thickBot="1" x14ac:dyDescent="0.3">
      <c r="A11" s="30" t="s">
        <v>104</v>
      </c>
      <c r="B11" s="24">
        <f>$B$7-(B9*6)</f>
        <v>844</v>
      </c>
      <c r="C11" s="24">
        <f t="shared" ref="C11:F11" si="2">$B$7-(C9*6)</f>
        <v>844</v>
      </c>
      <c r="D11" s="24">
        <f t="shared" si="2"/>
        <v>844</v>
      </c>
      <c r="E11" s="24">
        <f t="shared" si="2"/>
        <v>640</v>
      </c>
      <c r="F11" s="24">
        <f t="shared" si="2"/>
        <v>718</v>
      </c>
    </row>
    <row r="12" spans="1:6" ht="15.75" thickBot="1" x14ac:dyDescent="0.3">
      <c r="A12" s="31" t="s">
        <v>106</v>
      </c>
      <c r="B12" s="26">
        <v>11.6</v>
      </c>
      <c r="C12" s="26">
        <v>11.6</v>
      </c>
      <c r="D12" s="26">
        <v>11.6</v>
      </c>
      <c r="E12" s="26">
        <v>17.8</v>
      </c>
      <c r="F12" s="26">
        <v>17.8</v>
      </c>
    </row>
    <row r="13" spans="1:6" x14ac:dyDescent="0.25">
      <c r="A13" s="29" t="s">
        <v>108</v>
      </c>
      <c r="B13" s="25">
        <f>ROUND(B8/B$12,1)</f>
        <v>4.8</v>
      </c>
      <c r="C13" s="25">
        <f t="shared" ref="C13:F13" si="3">ROUND(C8/C$12,1)</f>
        <v>4.8</v>
      </c>
      <c r="D13" s="25">
        <f t="shared" si="3"/>
        <v>4.8</v>
      </c>
      <c r="E13" s="25">
        <f t="shared" si="3"/>
        <v>5.2</v>
      </c>
      <c r="F13" s="25">
        <f t="shared" si="3"/>
        <v>4.5999999999999996</v>
      </c>
    </row>
    <row r="14" spans="1:6" ht="15.75" thickBot="1" x14ac:dyDescent="0.3">
      <c r="A14" s="30" t="s">
        <v>109</v>
      </c>
      <c r="B14" s="27">
        <f>ROUND(B9/B$12,1)</f>
        <v>2.2000000000000002</v>
      </c>
      <c r="C14" s="27">
        <f t="shared" ref="C14:F14" si="4">ROUND(C9/C$12,1)</f>
        <v>2.2000000000000002</v>
      </c>
      <c r="D14" s="27">
        <f t="shared" si="4"/>
        <v>2.2000000000000002</v>
      </c>
      <c r="E14" s="27">
        <f t="shared" si="4"/>
        <v>3.4</v>
      </c>
      <c r="F14" s="27">
        <f t="shared" si="4"/>
        <v>2.6</v>
      </c>
    </row>
    <row r="15" spans="1:6" ht="15.75" thickBot="1" x14ac:dyDescent="0.3">
      <c r="A15" s="31" t="s">
        <v>100</v>
      </c>
      <c r="B15" s="36" t="s">
        <v>99</v>
      </c>
      <c r="C15" s="36" t="s">
        <v>99</v>
      </c>
      <c r="D15" s="36" t="s">
        <v>99</v>
      </c>
      <c r="E15" s="36" t="s">
        <v>101</v>
      </c>
      <c r="F15" s="36" t="s">
        <v>101</v>
      </c>
    </row>
    <row r="22" spans="4:4" x14ac:dyDescent="0.25">
      <c r="D22" s="21"/>
    </row>
  </sheetData>
  <mergeCells count="2">
    <mergeCell ref="B2:D2"/>
    <mergeCell ref="E2:F2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V-speeds</vt:lpstr>
      <vt:lpstr>ASI Arcs</vt:lpstr>
      <vt:lpstr>Weight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Doyle, William</dc:creator>
  <cp:lastModifiedBy>DoyleWJ</cp:lastModifiedBy>
  <dcterms:created xsi:type="dcterms:W3CDTF">2012-12-28T14:20:21Z</dcterms:created>
  <dcterms:modified xsi:type="dcterms:W3CDTF">2014-06-03T11:05:25Z</dcterms:modified>
</cp:coreProperties>
</file>